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ecchio pc\Documenti\"/>
    </mc:Choice>
  </mc:AlternateContent>
  <xr:revisionPtr revIDLastSave="0" documentId="8_{0ACFF075-2A80-4DD2-A462-944BA159876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ll. 3 2024 - 2025" sheetId="2" r:id="rId1"/>
    <sheet name="All. 3 2026 - 2029" sheetId="5" r:id="rId2"/>
  </sheets>
  <definedNames>
    <definedName name="_xlnm.Print_Area" localSheetId="0">'All. 3 2024 - 2025'!$A$1:$H$104</definedName>
    <definedName name="_xlnm.Print_Area" localSheetId="1">'All. 3 2026 - 2029'!$A$1:$H$104</definedName>
    <definedName name="_xlnm.Print_Titles" localSheetId="0">'All. 3 2024 - 2025'!$1:$2</definedName>
    <definedName name="_xlnm.Print_Titles" localSheetId="1">'All. 3 2026 - 2029'!$1:$2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3" i="5" l="1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G77" i="5" s="1"/>
  <c r="G81" i="5" s="1"/>
  <c r="F76" i="5"/>
  <c r="F75" i="5"/>
  <c r="F74" i="5"/>
  <c r="F73" i="5"/>
  <c r="F72" i="5"/>
  <c r="F71" i="5"/>
  <c r="F70" i="5"/>
  <c r="G70" i="5" s="1"/>
  <c r="G71" i="5" s="1"/>
  <c r="F69" i="5"/>
  <c r="F68" i="5"/>
  <c r="F67" i="5"/>
  <c r="F66" i="5"/>
  <c r="F65" i="5"/>
  <c r="F64" i="5"/>
  <c r="F63" i="5"/>
  <c r="F62" i="5"/>
  <c r="F61" i="5"/>
  <c r="G61" i="5" s="1"/>
  <c r="G64" i="5" s="1"/>
  <c r="F60" i="5"/>
  <c r="F59" i="5"/>
  <c r="F58" i="5"/>
  <c r="F57" i="5"/>
  <c r="F56" i="5"/>
  <c r="F55" i="5"/>
  <c r="F54" i="5"/>
  <c r="G54" i="5" s="1"/>
  <c r="G55" i="5" s="1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G35" i="5" s="1"/>
  <c r="G42" i="5" s="1"/>
  <c r="F34" i="5"/>
  <c r="F33" i="5"/>
  <c r="F32" i="5"/>
  <c r="F31" i="5"/>
  <c r="G31" i="5" s="1"/>
  <c r="G33" i="5" s="1"/>
  <c r="F30" i="5"/>
  <c r="F29" i="5"/>
  <c r="F28" i="5"/>
  <c r="F27" i="5"/>
  <c r="F26" i="5"/>
  <c r="F25" i="5"/>
  <c r="F24" i="5"/>
  <c r="G24" i="5" s="1"/>
  <c r="G29" i="5" s="1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H85" i="2"/>
  <c r="H55" i="2"/>
  <c r="H26" i="2"/>
  <c r="H104" i="2"/>
  <c r="H66" i="2"/>
  <c r="H44" i="2"/>
  <c r="H4" i="2"/>
  <c r="G102" i="2"/>
  <c r="G97" i="2"/>
  <c r="G88" i="2"/>
  <c r="G84" i="2"/>
  <c r="G81" i="2"/>
  <c r="G75" i="2"/>
  <c r="G71" i="2"/>
  <c r="G68" i="2"/>
  <c r="G64" i="2"/>
  <c r="G59" i="2"/>
  <c r="G55" i="2"/>
  <c r="G52" i="2"/>
  <c r="G42" i="2"/>
  <c r="G33" i="2"/>
  <c r="G29" i="2"/>
  <c r="G22" i="2"/>
  <c r="G10" i="2"/>
  <c r="G104" i="2"/>
  <c r="G99" i="2"/>
  <c r="G90" i="2"/>
  <c r="G85" i="2"/>
  <c r="G83" i="2"/>
  <c r="G77" i="2"/>
  <c r="G72" i="2"/>
  <c r="G70" i="2"/>
  <c r="G66" i="2"/>
  <c r="G61" i="2"/>
  <c r="G56" i="2"/>
  <c r="G54" i="2"/>
  <c r="G44" i="2"/>
  <c r="G35" i="2"/>
  <c r="G31" i="2"/>
  <c r="G24" i="2"/>
  <c r="G12" i="2"/>
  <c r="G4" i="2"/>
  <c r="F10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4" i="2"/>
  <c r="G99" i="5" l="1"/>
  <c r="G102" i="5" s="1"/>
  <c r="G56" i="5"/>
  <c r="G59" i="5" s="1"/>
  <c r="G72" i="5"/>
  <c r="G75" i="5" s="1"/>
  <c r="G12" i="5"/>
  <c r="G22" i="5" s="1"/>
  <c r="G90" i="5"/>
  <c r="G97" i="5" s="1"/>
  <c r="G85" i="5"/>
  <c r="G88" i="5" s="1"/>
  <c r="G44" i="5"/>
  <c r="H44" i="5" s="1"/>
  <c r="G66" i="5"/>
  <c r="G68" i="5" s="1"/>
  <c r="F104" i="5"/>
  <c r="G83" i="5"/>
  <c r="G84" i="5" s="1"/>
  <c r="G4" i="5"/>
  <c r="H66" i="5" l="1"/>
  <c r="G52" i="5"/>
  <c r="G10" i="5"/>
  <c r="H4" i="5"/>
  <c r="G104" i="5"/>
  <c r="H104" i="5" l="1"/>
  <c r="H26" i="5" s="1"/>
  <c r="H85" i="5" l="1"/>
  <c r="H55" i="5"/>
</calcChain>
</file>

<file path=xl/sharedStrings.xml><?xml version="1.0" encoding="utf-8"?>
<sst xmlns="http://schemas.openxmlformats.org/spreadsheetml/2006/main" count="456" uniqueCount="226">
  <si>
    <t>PROVINCIA</t>
  </si>
  <si>
    <t>Nord</t>
  </si>
  <si>
    <t>Piemonte</t>
  </si>
  <si>
    <t>001</t>
  </si>
  <si>
    <t>Torino</t>
  </si>
  <si>
    <t>002</t>
  </si>
  <si>
    <t>Vercelli</t>
  </si>
  <si>
    <t>003</t>
  </si>
  <si>
    <t>Novara</t>
  </si>
  <si>
    <t>004</t>
  </si>
  <si>
    <t>Cuneo</t>
  </si>
  <si>
    <t>005</t>
  </si>
  <si>
    <t>Asti</t>
  </si>
  <si>
    <t>006</t>
  </si>
  <si>
    <t>Alessandria</t>
  </si>
  <si>
    <t>096</t>
  </si>
  <si>
    <t>Biella</t>
  </si>
  <si>
    <t>103</t>
  </si>
  <si>
    <t>Verbano-Cusio-Ossola</t>
  </si>
  <si>
    <t>Lombardia</t>
  </si>
  <si>
    <t>012</t>
  </si>
  <si>
    <t>Varese</t>
  </si>
  <si>
    <t>013</t>
  </si>
  <si>
    <t>Como</t>
  </si>
  <si>
    <t>014</t>
  </si>
  <si>
    <t>Sondrio</t>
  </si>
  <si>
    <t>015</t>
  </si>
  <si>
    <t>Milano</t>
  </si>
  <si>
    <t>016</t>
  </si>
  <si>
    <t>Bergamo</t>
  </si>
  <si>
    <t>017</t>
  </si>
  <si>
    <t>Brescia</t>
  </si>
  <si>
    <t>018</t>
  </si>
  <si>
    <t>Pavia</t>
  </si>
  <si>
    <t>019</t>
  </si>
  <si>
    <t>Cremona</t>
  </si>
  <si>
    <t>020</t>
  </si>
  <si>
    <t>Mantova</t>
  </si>
  <si>
    <t>097</t>
  </si>
  <si>
    <t>Lecco</t>
  </si>
  <si>
    <t>098</t>
  </si>
  <si>
    <t>Lodi</t>
  </si>
  <si>
    <t>108</t>
  </si>
  <si>
    <t>Monza e della Brianza</t>
  </si>
  <si>
    <t>Veneto</t>
  </si>
  <si>
    <t>023</t>
  </si>
  <si>
    <t>Verona</t>
  </si>
  <si>
    <t>024</t>
  </si>
  <si>
    <t>Vicenza</t>
  </si>
  <si>
    <t>025</t>
  </si>
  <si>
    <t>Belluno</t>
  </si>
  <si>
    <t>026</t>
  </si>
  <si>
    <t>Treviso</t>
  </si>
  <si>
    <t>027</t>
  </si>
  <si>
    <t>Venezia</t>
  </si>
  <si>
    <t>028</t>
  </si>
  <si>
    <t>Padova</t>
  </si>
  <si>
    <t>029</t>
  </si>
  <si>
    <t>Rovigo</t>
  </si>
  <si>
    <t>Liguria</t>
  </si>
  <si>
    <t>008</t>
  </si>
  <si>
    <t>Imperia</t>
  </si>
  <si>
    <t>009</t>
  </si>
  <si>
    <t>Savona</t>
  </si>
  <si>
    <t>010</t>
  </si>
  <si>
    <t>Genova</t>
  </si>
  <si>
    <t>011</t>
  </si>
  <si>
    <t>La Spezia</t>
  </si>
  <si>
    <t>Emilia-Romagna</t>
  </si>
  <si>
    <t>033</t>
  </si>
  <si>
    <t>Piacenza</t>
  </si>
  <si>
    <t>034</t>
  </si>
  <si>
    <t>Parma</t>
  </si>
  <si>
    <t>035</t>
  </si>
  <si>
    <t>Reggio nell'Emilia</t>
  </si>
  <si>
    <t>036</t>
  </si>
  <si>
    <t>Modena</t>
  </si>
  <si>
    <t>037</t>
  </si>
  <si>
    <t>Bologna</t>
  </si>
  <si>
    <t>038</t>
  </si>
  <si>
    <t>Ferrara</t>
  </si>
  <si>
    <t>039</t>
  </si>
  <si>
    <t>Ravenna</t>
  </si>
  <si>
    <t>040</t>
  </si>
  <si>
    <t>Forlì-Cesena</t>
  </si>
  <si>
    <t>099</t>
  </si>
  <si>
    <t>Rimini</t>
  </si>
  <si>
    <t>Centro</t>
  </si>
  <si>
    <t>Toscana</t>
  </si>
  <si>
    <t>045</t>
  </si>
  <si>
    <t>Massa-Carrara</t>
  </si>
  <si>
    <t>046</t>
  </si>
  <si>
    <t>Lucca</t>
  </si>
  <si>
    <t>047</t>
  </si>
  <si>
    <t>Pistoia</t>
  </si>
  <si>
    <t>048</t>
  </si>
  <si>
    <t>Firenze</t>
  </si>
  <si>
    <t>049</t>
  </si>
  <si>
    <t>Livorno</t>
  </si>
  <si>
    <t>050</t>
  </si>
  <si>
    <t>Pisa</t>
  </si>
  <si>
    <t>051</t>
  </si>
  <si>
    <t>Arezzo</t>
  </si>
  <si>
    <t>052</t>
  </si>
  <si>
    <t>Siena</t>
  </si>
  <si>
    <t>053</t>
  </si>
  <si>
    <t>Grosseto</t>
  </si>
  <si>
    <t>100</t>
  </si>
  <si>
    <t>Prato</t>
  </si>
  <si>
    <t>Umbria</t>
  </si>
  <si>
    <t>054</t>
  </si>
  <si>
    <t>Perugia</t>
  </si>
  <si>
    <t>055</t>
  </si>
  <si>
    <t>Terni</t>
  </si>
  <si>
    <t>Marche</t>
  </si>
  <si>
    <t>041</t>
  </si>
  <si>
    <t>Pesaro e Urbino</t>
  </si>
  <si>
    <t>042</t>
  </si>
  <si>
    <t>Ancona</t>
  </si>
  <si>
    <t>043</t>
  </si>
  <si>
    <t>Macerata</t>
  </si>
  <si>
    <t>044</t>
  </si>
  <si>
    <t>Ascoli Piceno</t>
  </si>
  <si>
    <t>109</t>
  </si>
  <si>
    <t>Fermo</t>
  </si>
  <si>
    <t>Lazio</t>
  </si>
  <si>
    <t>056</t>
  </si>
  <si>
    <t>Viterbo</t>
  </si>
  <si>
    <t>057</t>
  </si>
  <si>
    <t>Rieti</t>
  </si>
  <si>
    <t>058</t>
  </si>
  <si>
    <t>Roma</t>
  </si>
  <si>
    <t>059</t>
  </si>
  <si>
    <t>Latina</t>
  </si>
  <si>
    <t>060</t>
  </si>
  <si>
    <t>Frosinone</t>
  </si>
  <si>
    <t>Sud ed Isole</t>
  </si>
  <si>
    <t>Abruzzo</t>
  </si>
  <si>
    <t>066</t>
  </si>
  <si>
    <t>L'Aquila</t>
  </si>
  <si>
    <t>067</t>
  </si>
  <si>
    <t>Teramo</t>
  </si>
  <si>
    <t>068</t>
  </si>
  <si>
    <t>Pescara</t>
  </si>
  <si>
    <t>069</t>
  </si>
  <si>
    <t>Chieti</t>
  </si>
  <si>
    <t>Molise</t>
  </si>
  <si>
    <t>070</t>
  </si>
  <si>
    <t>Campobasso</t>
  </si>
  <si>
    <t>094</t>
  </si>
  <si>
    <t>Isernia</t>
  </si>
  <si>
    <t>Campania</t>
  </si>
  <si>
    <t>061</t>
  </si>
  <si>
    <t>Caserta</t>
  </si>
  <si>
    <t>062</t>
  </si>
  <si>
    <t>Benevento</t>
  </si>
  <si>
    <t>063</t>
  </si>
  <si>
    <t>Napoli</t>
  </si>
  <si>
    <t>064</t>
  </si>
  <si>
    <t>Avellino</t>
  </si>
  <si>
    <t>065</t>
  </si>
  <si>
    <t>Salerno</t>
  </si>
  <si>
    <t>Puglia</t>
  </si>
  <si>
    <t>071</t>
  </si>
  <si>
    <t>Foggia</t>
  </si>
  <si>
    <t>072</t>
  </si>
  <si>
    <t>Bari</t>
  </si>
  <si>
    <t>073</t>
  </si>
  <si>
    <t>Taranto</t>
  </si>
  <si>
    <t>074</t>
  </si>
  <si>
    <t>Brindisi</t>
  </si>
  <si>
    <t>075</t>
  </si>
  <si>
    <t>Lecce</t>
  </si>
  <si>
    <t>110</t>
  </si>
  <si>
    <t>Barletta-Andria-Trani</t>
  </si>
  <si>
    <t>Basilicata</t>
  </si>
  <si>
    <t>076</t>
  </si>
  <si>
    <t>Potenza</t>
  </si>
  <si>
    <t>077</t>
  </si>
  <si>
    <t>Matera</t>
  </si>
  <si>
    <t>Calabria</t>
  </si>
  <si>
    <t>078</t>
  </si>
  <si>
    <t>Cosenza</t>
  </si>
  <si>
    <t>079</t>
  </si>
  <si>
    <t>Catanzaro</t>
  </si>
  <si>
    <t>080</t>
  </si>
  <si>
    <t>Reggio di Calabria</t>
  </si>
  <si>
    <t>101</t>
  </si>
  <si>
    <t>Crotone</t>
  </si>
  <si>
    <t>102</t>
  </si>
  <si>
    <t>Vibo Valentia</t>
  </si>
  <si>
    <t>Sicilia</t>
  </si>
  <si>
    <t>081</t>
  </si>
  <si>
    <t>Trapani</t>
  </si>
  <si>
    <t>082</t>
  </si>
  <si>
    <t>Palermo</t>
  </si>
  <si>
    <t>083</t>
  </si>
  <si>
    <t>Messina</t>
  </si>
  <si>
    <t>084</t>
  </si>
  <si>
    <t>Agrigento</t>
  </si>
  <si>
    <t>085</t>
  </si>
  <si>
    <t>Caltanissetta</t>
  </si>
  <si>
    <t>086</t>
  </si>
  <si>
    <t>Enna</t>
  </si>
  <si>
    <t>087</t>
  </si>
  <si>
    <t>Catania</t>
  </si>
  <si>
    <t>088</t>
  </si>
  <si>
    <t>Ragusa</t>
  </si>
  <si>
    <t>089</t>
  </si>
  <si>
    <t>Siracusa</t>
  </si>
  <si>
    <t>Sardegna</t>
  </si>
  <si>
    <t>090</t>
  </si>
  <si>
    <t>Sassari</t>
  </si>
  <si>
    <t>091</t>
  </si>
  <si>
    <t>Nuoro</t>
  </si>
  <si>
    <t>092</t>
  </si>
  <si>
    <t>Cagliari</t>
  </si>
  <si>
    <t>095</t>
  </si>
  <si>
    <t>Oristano</t>
  </si>
  <si>
    <t>111</t>
  </si>
  <si>
    <t>Sud Sardegna</t>
  </si>
  <si>
    <t>ZONA</t>
  </si>
  <si>
    <t>REGIONE</t>
  </si>
  <si>
    <r>
      <t>I</t>
    </r>
    <r>
      <rPr>
        <b/>
        <vertAlign val="subscript"/>
        <sz val="12"/>
        <color theme="1"/>
        <rFont val="Calibri"/>
        <family val="2"/>
      </rPr>
      <t>FINALE</t>
    </r>
  </si>
  <si>
    <t>RIPARTO ANNUALE 2024 - 2025 -  100 mln € per anno</t>
  </si>
  <si>
    <t>RIPARTO ANNUALE 2026 - 2029 -  300 mln € per 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</si>
</sst>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&quot;€&quot;\ #,##0"/>
  </numFmts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vertAlign val="subscript"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ashDot">
        <color indexed="64"/>
      </right>
      <top/>
      <bottom style="double">
        <color indexed="64"/>
      </bottom>
      <diagonal/>
    </border>
    <border>
      <left style="dashDot">
        <color indexed="64"/>
      </left>
      <right style="dashDot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ashDot">
        <color indexed="64"/>
      </right>
      <top style="double">
        <color indexed="64"/>
      </top>
      <bottom/>
      <diagonal/>
    </border>
    <border>
      <left style="dashDot">
        <color indexed="64"/>
      </left>
      <right style="dashDot">
        <color indexed="64"/>
      </right>
      <top style="double">
        <color indexed="64"/>
      </top>
      <bottom/>
      <diagonal/>
    </border>
    <border>
      <left style="dashDot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ashDot">
        <color indexed="64"/>
      </right>
      <top style="thin">
        <color indexed="64"/>
      </top>
      <bottom/>
      <diagonal/>
    </border>
    <border>
      <left style="dashDot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Dot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10" fontId="0" fillId="2" borderId="22" xfId="0" applyNumberFormat="1" applyFill="1" applyBorder="1" applyAlignment="1">
      <alignment horizontal="center" vertical="center"/>
    </xf>
    <xf numFmtId="164" fontId="0" fillId="2" borderId="23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10" fontId="0" fillId="2" borderId="27" xfId="0" applyNumberFormat="1" applyFill="1" applyBorder="1" applyAlignment="1">
      <alignment horizontal="center" vertical="center"/>
    </xf>
    <xf numFmtId="164" fontId="0" fillId="2" borderId="28" xfId="0" applyNumberForma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1" xfId="0" applyFill="1" applyBorder="1" applyAlignment="1">
      <alignment horizontal="left" vertical="center"/>
    </xf>
    <xf numFmtId="10" fontId="0" fillId="2" borderId="12" xfId="0" applyNumberFormat="1" applyFill="1" applyBorder="1" applyAlignment="1">
      <alignment horizontal="center" vertical="center"/>
    </xf>
    <xf numFmtId="164" fontId="0" fillId="2" borderId="32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10" fontId="0" fillId="2" borderId="34" xfId="0" applyNumberForma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10" fontId="0" fillId="2" borderId="16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2" borderId="33" xfId="0" applyNumberFormat="1" applyFill="1" applyBorder="1" applyAlignment="1">
      <alignment horizontal="center" vertical="center"/>
    </xf>
    <xf numFmtId="10" fontId="0" fillId="2" borderId="36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0" fillId="2" borderId="33" xfId="0" applyNumberForma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5" fontId="1" fillId="2" borderId="28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0" fillId="2" borderId="30" xfId="0" applyNumberFormat="1" applyFill="1" applyBorder="1" applyAlignment="1">
      <alignment horizontal="center" vertical="center"/>
    </xf>
    <xf numFmtId="10" fontId="2" fillId="2" borderId="3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164" fontId="0" fillId="2" borderId="33" xfId="0" applyNumberForma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left" vertical="center" wrapText="1"/>
    </xf>
    <xf numFmtId="164" fontId="0" fillId="2" borderId="29" xfId="0" applyNumberFormat="1" applyFill="1" applyBorder="1" applyAlignment="1">
      <alignment horizontal="center" vertical="center"/>
    </xf>
    <xf numFmtId="10" fontId="2" fillId="2" borderId="2" xfId="0" applyNumberFormat="1" applyFont="1" applyFill="1" applyBorder="1" applyAlignment="1">
      <alignment horizontal="center" vertical="top"/>
    </xf>
    <xf numFmtId="10" fontId="2" fillId="2" borderId="30" xfId="0" applyNumberFormat="1" applyFont="1" applyFill="1" applyBorder="1" applyAlignment="1">
      <alignment horizontal="center" vertical="top"/>
    </xf>
    <xf numFmtId="10" fontId="2" fillId="2" borderId="38" xfId="0" applyNumberFormat="1" applyFont="1" applyFill="1" applyBorder="1" applyAlignment="1">
      <alignment horizontal="center" vertical="top"/>
    </xf>
    <xf numFmtId="10" fontId="2" fillId="2" borderId="36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 wrapText="1"/>
    </xf>
    <xf numFmtId="10" fontId="2" fillId="2" borderId="29" xfId="0" applyNumberFormat="1" applyFont="1" applyFill="1" applyBorder="1" applyAlignment="1">
      <alignment horizontal="center" vertical="center"/>
    </xf>
    <xf numFmtId="10" fontId="2" fillId="2" borderId="18" xfId="0" applyNumberFormat="1" applyFont="1" applyFill="1" applyBorder="1" applyAlignment="1">
      <alignment horizontal="center" vertical="center"/>
    </xf>
    <xf numFmtId="164" fontId="0" fillId="2" borderId="30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2" borderId="26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 wrapText="1"/>
    </xf>
    <xf numFmtId="164" fontId="0" fillId="2" borderId="24" xfId="0" applyNumberFormat="1" applyFill="1" applyBorder="1" applyAlignment="1">
      <alignment horizontal="center" vertical="center"/>
    </xf>
    <xf numFmtId="164" fontId="0" fillId="2" borderId="25" xfId="0" applyNumberForma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6"/>
  <sheetViews>
    <sheetView zoomScale="130" zoomScaleNormal="130" zoomScaleSheetLayoutView="130" workbookViewId="0">
      <selection activeCell="G106" sqref="G106"/>
    </sheetView>
  </sheetViews>
  <sheetFormatPr defaultColWidth="8.85546875" defaultRowHeight="15" x14ac:dyDescent="0.25"/>
  <cols>
    <col min="1" max="1" width="11.42578125" style="4" customWidth="1"/>
    <col min="2" max="2" width="14" style="29" customWidth="1"/>
    <col min="3" max="3" width="5.85546875" customWidth="1"/>
    <col min="4" max="4" width="23.85546875" style="4" customWidth="1"/>
    <col min="5" max="5" width="8.42578125" style="5" customWidth="1"/>
    <col min="6" max="6" width="17.140625" style="30" customWidth="1"/>
    <col min="7" max="7" width="18.140625" style="30" customWidth="1"/>
    <col min="8" max="8" width="18.5703125" style="30" customWidth="1"/>
  </cols>
  <sheetData>
    <row r="1" spans="1:8" ht="15.75" customHeight="1" x14ac:dyDescent="0.25">
      <c r="A1" s="67" t="s">
        <v>221</v>
      </c>
      <c r="B1" s="69" t="s">
        <v>222</v>
      </c>
      <c r="C1" s="67" t="s">
        <v>0</v>
      </c>
      <c r="D1" s="71"/>
      <c r="E1" s="73" t="s">
        <v>223</v>
      </c>
      <c r="F1" s="75" t="s">
        <v>224</v>
      </c>
      <c r="G1" s="76"/>
      <c r="H1" s="77"/>
    </row>
    <row r="2" spans="1:8" ht="33.75" customHeight="1" thickBot="1" x14ac:dyDescent="0.3">
      <c r="A2" s="68"/>
      <c r="B2" s="70"/>
      <c r="C2" s="68"/>
      <c r="D2" s="72"/>
      <c r="E2" s="74"/>
      <c r="F2" s="6" t="s">
        <v>0</v>
      </c>
      <c r="G2" s="7" t="s">
        <v>222</v>
      </c>
      <c r="H2" s="8" t="s">
        <v>221</v>
      </c>
    </row>
    <row r="3" spans="1:8" ht="33.75" customHeight="1" thickTop="1" thickBot="1" x14ac:dyDescent="0.3">
      <c r="A3" s="33"/>
      <c r="B3" s="34"/>
      <c r="C3" s="35"/>
      <c r="D3" s="35"/>
      <c r="E3" s="36"/>
      <c r="F3" s="38">
        <v>100000000</v>
      </c>
      <c r="G3" s="38">
        <v>100000000</v>
      </c>
      <c r="H3" s="37"/>
    </row>
    <row r="4" spans="1:8" ht="15.75" thickTop="1" x14ac:dyDescent="0.25">
      <c r="A4" s="63" t="s">
        <v>1</v>
      </c>
      <c r="B4" s="64" t="s">
        <v>2</v>
      </c>
      <c r="C4" s="9" t="s">
        <v>3</v>
      </c>
      <c r="D4" s="10" t="s">
        <v>4</v>
      </c>
      <c r="E4" s="11">
        <v>2.031155935545631E-2</v>
      </c>
      <c r="F4" s="12">
        <f>+$F$3*E4</f>
        <v>2031155.935545631</v>
      </c>
      <c r="G4" s="65">
        <f>SUM(F4:F11)</f>
        <v>6833273.8513148222</v>
      </c>
      <c r="H4" s="66">
        <f>+G4+G12+G24+G31+G35</f>
        <v>38307251.621827692</v>
      </c>
    </row>
    <row r="5" spans="1:8" x14ac:dyDescent="0.25">
      <c r="A5" s="61"/>
      <c r="B5" s="46"/>
      <c r="C5" s="1" t="s">
        <v>5</v>
      </c>
      <c r="D5" s="13" t="s">
        <v>6</v>
      </c>
      <c r="E5" s="14">
        <v>5.1501463344173536E-3</v>
      </c>
      <c r="F5" s="15">
        <f t="shared" ref="F5:F68" si="0">+$F$3*E5</f>
        <v>515014.63344173535</v>
      </c>
      <c r="G5" s="51"/>
      <c r="H5" s="59"/>
    </row>
    <row r="6" spans="1:8" x14ac:dyDescent="0.25">
      <c r="A6" s="61"/>
      <c r="B6" s="46"/>
      <c r="C6" s="1" t="s">
        <v>7</v>
      </c>
      <c r="D6" s="13" t="s">
        <v>8</v>
      </c>
      <c r="E6" s="14">
        <v>4.4010894397137103E-3</v>
      </c>
      <c r="F6" s="15">
        <f t="shared" si="0"/>
        <v>440108.94397137105</v>
      </c>
      <c r="G6" s="51"/>
      <c r="H6" s="59"/>
    </row>
    <row r="7" spans="1:8" x14ac:dyDescent="0.25">
      <c r="A7" s="61"/>
      <c r="B7" s="46"/>
      <c r="C7" s="1" t="s">
        <v>9</v>
      </c>
      <c r="D7" s="13" t="s">
        <v>10</v>
      </c>
      <c r="E7" s="14">
        <v>1.4487407272458716E-2</v>
      </c>
      <c r="F7" s="15">
        <f t="shared" si="0"/>
        <v>1448740.7272458717</v>
      </c>
      <c r="G7" s="51"/>
      <c r="H7" s="59"/>
    </row>
    <row r="8" spans="1:8" x14ac:dyDescent="0.25">
      <c r="A8" s="61"/>
      <c r="B8" s="46"/>
      <c r="C8" s="1" t="s">
        <v>11</v>
      </c>
      <c r="D8" s="13" t="s">
        <v>12</v>
      </c>
      <c r="E8" s="14">
        <v>5.2622048742050941E-3</v>
      </c>
      <c r="F8" s="15">
        <f t="shared" si="0"/>
        <v>526220.48742050945</v>
      </c>
      <c r="G8" s="51"/>
      <c r="H8" s="59"/>
    </row>
    <row r="9" spans="1:8" x14ac:dyDescent="0.25">
      <c r="A9" s="61"/>
      <c r="B9" s="46"/>
      <c r="C9" s="1" t="s">
        <v>13</v>
      </c>
      <c r="D9" s="13" t="s">
        <v>14</v>
      </c>
      <c r="E9" s="14">
        <v>9.2140993414806839E-3</v>
      </c>
      <c r="F9" s="15">
        <f t="shared" si="0"/>
        <v>921409.93414806842</v>
      </c>
      <c r="G9" s="51"/>
      <c r="H9" s="59"/>
    </row>
    <row r="10" spans="1:8" x14ac:dyDescent="0.25">
      <c r="A10" s="61"/>
      <c r="B10" s="46"/>
      <c r="C10" s="1" t="s">
        <v>15</v>
      </c>
      <c r="D10" s="13" t="s">
        <v>16</v>
      </c>
      <c r="E10" s="14">
        <v>3.9485826229607029E-3</v>
      </c>
      <c r="F10" s="15">
        <f t="shared" si="0"/>
        <v>394858.26229607029</v>
      </c>
      <c r="G10" s="57">
        <f>+G4/$G$3</f>
        <v>6.8332738513148222E-2</v>
      </c>
      <c r="H10" s="59"/>
    </row>
    <row r="11" spans="1:8" x14ac:dyDescent="0.25">
      <c r="A11" s="61"/>
      <c r="B11" s="46"/>
      <c r="C11" s="1" t="s">
        <v>17</v>
      </c>
      <c r="D11" s="13" t="s">
        <v>18</v>
      </c>
      <c r="E11" s="14">
        <v>5.5576492724556514E-3</v>
      </c>
      <c r="F11" s="22">
        <f t="shared" si="0"/>
        <v>555764.92724556511</v>
      </c>
      <c r="G11" s="57"/>
      <c r="H11" s="59"/>
    </row>
    <row r="12" spans="1:8" x14ac:dyDescent="0.25">
      <c r="A12" s="61"/>
      <c r="B12" s="44" t="s">
        <v>19</v>
      </c>
      <c r="C12" s="16" t="s">
        <v>20</v>
      </c>
      <c r="D12" s="17" t="s">
        <v>21</v>
      </c>
      <c r="E12" s="18">
        <v>8.0229434075721716E-3</v>
      </c>
      <c r="F12" s="15">
        <f t="shared" si="0"/>
        <v>802294.34075721714</v>
      </c>
      <c r="G12" s="47">
        <f>SUM(F12:F23)</f>
        <v>10620900.37068262</v>
      </c>
      <c r="H12" s="60"/>
    </row>
    <row r="13" spans="1:8" x14ac:dyDescent="0.25">
      <c r="A13" s="61"/>
      <c r="B13" s="46"/>
      <c r="C13" s="1" t="s">
        <v>22</v>
      </c>
      <c r="D13" s="13" t="s">
        <v>23</v>
      </c>
      <c r="E13" s="14">
        <v>7.7849137753647291E-3</v>
      </c>
      <c r="F13" s="15">
        <f t="shared" si="0"/>
        <v>778491.37753647286</v>
      </c>
      <c r="G13" s="42"/>
      <c r="H13" s="60"/>
    </row>
    <row r="14" spans="1:8" x14ac:dyDescent="0.25">
      <c r="A14" s="61"/>
      <c r="B14" s="46"/>
      <c r="C14" s="1" t="s">
        <v>24</v>
      </c>
      <c r="D14" s="13" t="s">
        <v>25</v>
      </c>
      <c r="E14" s="14">
        <v>6.5591285683114335E-3</v>
      </c>
      <c r="F14" s="15">
        <f t="shared" si="0"/>
        <v>655912.85683114338</v>
      </c>
      <c r="G14" s="42"/>
      <c r="H14" s="60"/>
    </row>
    <row r="15" spans="1:8" x14ac:dyDescent="0.25">
      <c r="A15" s="61"/>
      <c r="B15" s="46"/>
      <c r="C15" s="1" t="s">
        <v>26</v>
      </c>
      <c r="D15" s="13" t="s">
        <v>27</v>
      </c>
      <c r="E15" s="14">
        <v>1.3827882755504693E-2</v>
      </c>
      <c r="F15" s="15">
        <f t="shared" si="0"/>
        <v>1382788.2755504693</v>
      </c>
      <c r="G15" s="42"/>
      <c r="H15" s="60"/>
    </row>
    <row r="16" spans="1:8" x14ac:dyDescent="0.25">
      <c r="A16" s="61"/>
      <c r="B16" s="46"/>
      <c r="C16" s="1" t="s">
        <v>28</v>
      </c>
      <c r="D16" s="13" t="s">
        <v>29</v>
      </c>
      <c r="E16" s="14">
        <v>1.2445466955835561E-2</v>
      </c>
      <c r="F16" s="15">
        <f t="shared" si="0"/>
        <v>1244546.6955835561</v>
      </c>
      <c r="G16" s="42"/>
      <c r="H16" s="60"/>
    </row>
    <row r="17" spans="1:8" x14ac:dyDescent="0.25">
      <c r="A17" s="61"/>
      <c r="B17" s="46"/>
      <c r="C17" s="1" t="s">
        <v>30</v>
      </c>
      <c r="D17" s="13" t="s">
        <v>31</v>
      </c>
      <c r="E17" s="14">
        <v>1.4774808233888754E-2</v>
      </c>
      <c r="F17" s="15">
        <f t="shared" si="0"/>
        <v>1477480.8233888755</v>
      </c>
      <c r="G17" s="42"/>
      <c r="H17" s="60"/>
    </row>
    <row r="18" spans="1:8" x14ac:dyDescent="0.25">
      <c r="A18" s="61"/>
      <c r="B18" s="46"/>
      <c r="C18" s="1" t="s">
        <v>32</v>
      </c>
      <c r="D18" s="13" t="s">
        <v>33</v>
      </c>
      <c r="E18" s="14">
        <v>9.6720269600185718E-3</v>
      </c>
      <c r="F18" s="15">
        <f t="shared" si="0"/>
        <v>967202.69600185717</v>
      </c>
      <c r="G18" s="42"/>
      <c r="H18" s="60"/>
    </row>
    <row r="19" spans="1:8" x14ac:dyDescent="0.25">
      <c r="A19" s="61"/>
      <c r="B19" s="46"/>
      <c r="C19" s="1" t="s">
        <v>34</v>
      </c>
      <c r="D19" s="13" t="s">
        <v>35</v>
      </c>
      <c r="E19" s="14">
        <v>6.7458894648686927E-3</v>
      </c>
      <c r="F19" s="15">
        <f t="shared" si="0"/>
        <v>674588.94648686924</v>
      </c>
      <c r="G19" s="42"/>
      <c r="H19" s="60"/>
    </row>
    <row r="20" spans="1:8" x14ac:dyDescent="0.25">
      <c r="A20" s="61"/>
      <c r="B20" s="46"/>
      <c r="C20" s="1" t="s">
        <v>36</v>
      </c>
      <c r="D20" s="13" t="s">
        <v>37</v>
      </c>
      <c r="E20" s="14">
        <v>8.9780248620232109E-3</v>
      </c>
      <c r="F20" s="15">
        <f t="shared" si="0"/>
        <v>897802.48620232113</v>
      </c>
      <c r="G20" s="42"/>
      <c r="H20" s="60"/>
    </row>
    <row r="21" spans="1:8" x14ac:dyDescent="0.25">
      <c r="A21" s="61"/>
      <c r="B21" s="46"/>
      <c r="C21" s="1" t="s">
        <v>38</v>
      </c>
      <c r="D21" s="13" t="s">
        <v>39</v>
      </c>
      <c r="E21" s="14">
        <v>7.0584111391208924E-3</v>
      </c>
      <c r="F21" s="15">
        <f t="shared" si="0"/>
        <v>705841.11391208926</v>
      </c>
      <c r="G21" s="42"/>
      <c r="H21" s="60"/>
    </row>
    <row r="22" spans="1:8" x14ac:dyDescent="0.25">
      <c r="A22" s="61"/>
      <c r="B22" s="46"/>
      <c r="C22" s="1" t="s">
        <v>40</v>
      </c>
      <c r="D22" s="13" t="s">
        <v>41</v>
      </c>
      <c r="E22" s="14">
        <v>5.3030255357174264E-3</v>
      </c>
      <c r="F22" s="15">
        <f t="shared" si="0"/>
        <v>530302.55357174261</v>
      </c>
      <c r="G22" s="57">
        <f>+G12/G3</f>
        <v>0.10620900370682619</v>
      </c>
      <c r="H22" s="60"/>
    </row>
    <row r="23" spans="1:8" x14ac:dyDescent="0.25">
      <c r="A23" s="61"/>
      <c r="B23" s="45"/>
      <c r="C23" s="2" t="s">
        <v>42</v>
      </c>
      <c r="D23" s="20" t="s">
        <v>43</v>
      </c>
      <c r="E23" s="21">
        <v>5.0364820486000581E-3</v>
      </c>
      <c r="F23" s="22">
        <f t="shared" si="0"/>
        <v>503648.20486000582</v>
      </c>
      <c r="G23" s="57"/>
      <c r="H23" s="60"/>
    </row>
    <row r="24" spans="1:8" x14ac:dyDescent="0.25">
      <c r="A24" s="61"/>
      <c r="B24" s="44" t="s">
        <v>44</v>
      </c>
      <c r="C24" s="16" t="s">
        <v>45</v>
      </c>
      <c r="D24" s="17" t="s">
        <v>46</v>
      </c>
      <c r="E24" s="18">
        <v>1.1520038042539496E-2</v>
      </c>
      <c r="F24" s="15">
        <f t="shared" si="0"/>
        <v>1152003.8042539496</v>
      </c>
      <c r="G24" s="47">
        <f>SUM(F24:F30)</f>
        <v>6604304.7774630692</v>
      </c>
      <c r="H24" s="60"/>
    </row>
    <row r="25" spans="1:8" x14ac:dyDescent="0.25">
      <c r="A25" s="61"/>
      <c r="B25" s="46"/>
      <c r="C25" s="1" t="s">
        <v>47</v>
      </c>
      <c r="D25" s="13" t="s">
        <v>48</v>
      </c>
      <c r="E25" s="14">
        <v>1.0469904217167264E-2</v>
      </c>
      <c r="F25" s="15">
        <f t="shared" si="0"/>
        <v>1046990.4217167264</v>
      </c>
      <c r="G25" s="42"/>
      <c r="H25" s="60"/>
    </row>
    <row r="26" spans="1:8" x14ac:dyDescent="0.25">
      <c r="A26" s="61"/>
      <c r="B26" s="46"/>
      <c r="C26" s="1" t="s">
        <v>49</v>
      </c>
      <c r="D26" s="13" t="s">
        <v>50</v>
      </c>
      <c r="E26" s="14">
        <v>6.8876456483181478E-3</v>
      </c>
      <c r="F26" s="15">
        <f t="shared" si="0"/>
        <v>688764.56483181473</v>
      </c>
      <c r="G26" s="42"/>
      <c r="H26" s="52">
        <f>+H4/H104</f>
        <v>0.38307251621827693</v>
      </c>
    </row>
    <row r="27" spans="1:8" x14ac:dyDescent="0.25">
      <c r="A27" s="61"/>
      <c r="B27" s="46"/>
      <c r="C27" s="1" t="s">
        <v>51</v>
      </c>
      <c r="D27" s="13" t="s">
        <v>52</v>
      </c>
      <c r="E27" s="14">
        <v>1.1216841638254028E-2</v>
      </c>
      <c r="F27" s="15">
        <f t="shared" si="0"/>
        <v>1121684.1638254027</v>
      </c>
      <c r="G27" s="42"/>
      <c r="H27" s="52"/>
    </row>
    <row r="28" spans="1:8" x14ac:dyDescent="0.25">
      <c r="A28" s="61"/>
      <c r="B28" s="46"/>
      <c r="C28" s="1" t="s">
        <v>53</v>
      </c>
      <c r="D28" s="13" t="s">
        <v>54</v>
      </c>
      <c r="E28" s="14">
        <v>9.9655208875066743E-3</v>
      </c>
      <c r="F28" s="15">
        <f t="shared" si="0"/>
        <v>996552.0887506674</v>
      </c>
      <c r="G28" s="42"/>
      <c r="H28" s="52"/>
    </row>
    <row r="29" spans="1:8" x14ac:dyDescent="0.25">
      <c r="A29" s="61"/>
      <c r="B29" s="46"/>
      <c r="C29" s="1" t="s">
        <v>55</v>
      </c>
      <c r="D29" s="13" t="s">
        <v>56</v>
      </c>
      <c r="E29" s="14">
        <v>1.0293218851265728E-2</v>
      </c>
      <c r="F29" s="15">
        <f t="shared" si="0"/>
        <v>1029321.8851265728</v>
      </c>
      <c r="G29" s="43">
        <f>+G24/G3</f>
        <v>6.6043047774630687E-2</v>
      </c>
      <c r="H29" s="52"/>
    </row>
    <row r="30" spans="1:8" x14ac:dyDescent="0.25">
      <c r="A30" s="61"/>
      <c r="B30" s="45"/>
      <c r="C30" s="2" t="s">
        <v>57</v>
      </c>
      <c r="D30" s="20" t="s">
        <v>58</v>
      </c>
      <c r="E30" s="21">
        <v>5.6898784895793413E-3</v>
      </c>
      <c r="F30" s="22">
        <f t="shared" si="0"/>
        <v>568987.84895793407</v>
      </c>
      <c r="G30" s="55"/>
      <c r="H30" s="52"/>
    </row>
    <row r="31" spans="1:8" x14ac:dyDescent="0.25">
      <c r="A31" s="61"/>
      <c r="B31" s="44" t="s">
        <v>59</v>
      </c>
      <c r="C31" s="16" t="s">
        <v>60</v>
      </c>
      <c r="D31" s="17" t="s">
        <v>61</v>
      </c>
      <c r="E31" s="18">
        <v>7.6773688189583997E-3</v>
      </c>
      <c r="F31" s="15">
        <f t="shared" si="0"/>
        <v>767736.88189583994</v>
      </c>
      <c r="G31" s="47">
        <f>SUM(F31:F34)</f>
        <v>3292231.9636230241</v>
      </c>
      <c r="H31" s="52"/>
    </row>
    <row r="32" spans="1:8" x14ac:dyDescent="0.25">
      <c r="A32" s="61"/>
      <c r="B32" s="46"/>
      <c r="C32" s="1" t="s">
        <v>62</v>
      </c>
      <c r="D32" s="13" t="s">
        <v>63</v>
      </c>
      <c r="E32" s="14">
        <v>6.2219962576710152E-3</v>
      </c>
      <c r="F32" s="15">
        <f t="shared" si="0"/>
        <v>622199.62576710153</v>
      </c>
      <c r="G32" s="42"/>
      <c r="H32" s="52"/>
    </row>
    <row r="33" spans="1:8" x14ac:dyDescent="0.25">
      <c r="A33" s="61"/>
      <c r="B33" s="46"/>
      <c r="C33" s="1" t="s">
        <v>64</v>
      </c>
      <c r="D33" s="13" t="s">
        <v>65</v>
      </c>
      <c r="E33" s="14">
        <v>1.1574725365400105E-2</v>
      </c>
      <c r="F33" s="15">
        <f t="shared" si="0"/>
        <v>1157472.5365400105</v>
      </c>
      <c r="G33" s="43">
        <f>+G31/G3</f>
        <v>3.2922319636230241E-2</v>
      </c>
      <c r="H33" s="52"/>
    </row>
    <row r="34" spans="1:8" x14ac:dyDescent="0.25">
      <c r="A34" s="61"/>
      <c r="B34" s="45"/>
      <c r="C34" s="2" t="s">
        <v>66</v>
      </c>
      <c r="D34" s="20" t="s">
        <v>67</v>
      </c>
      <c r="E34" s="21">
        <v>7.448229194200723E-3</v>
      </c>
      <c r="F34" s="22">
        <f t="shared" si="0"/>
        <v>744822.91942007234</v>
      </c>
      <c r="G34" s="55"/>
      <c r="H34" s="52"/>
    </row>
    <row r="35" spans="1:8" x14ac:dyDescent="0.25">
      <c r="A35" s="61"/>
      <c r="B35" s="46" t="s">
        <v>68</v>
      </c>
      <c r="C35" s="1" t="s">
        <v>69</v>
      </c>
      <c r="D35" s="13" t="s">
        <v>70</v>
      </c>
      <c r="E35" s="14">
        <v>1.0136593308593251E-2</v>
      </c>
      <c r="F35" s="15">
        <f t="shared" si="0"/>
        <v>1013659.3308593251</v>
      </c>
      <c r="G35" s="51">
        <f>SUM(F35:F43)</f>
        <v>10956540.658744158</v>
      </c>
      <c r="H35" s="53"/>
    </row>
    <row r="36" spans="1:8" x14ac:dyDescent="0.25">
      <c r="A36" s="61"/>
      <c r="B36" s="46"/>
      <c r="C36" s="1" t="s">
        <v>71</v>
      </c>
      <c r="D36" s="13" t="s">
        <v>72</v>
      </c>
      <c r="E36" s="14">
        <v>1.2865767166608009E-2</v>
      </c>
      <c r="F36" s="15">
        <f t="shared" si="0"/>
        <v>1286576.7166608009</v>
      </c>
      <c r="G36" s="51"/>
      <c r="H36" s="53"/>
    </row>
    <row r="37" spans="1:8" x14ac:dyDescent="0.25">
      <c r="A37" s="61"/>
      <c r="B37" s="46"/>
      <c r="C37" s="1" t="s">
        <v>73</v>
      </c>
      <c r="D37" s="13" t="s">
        <v>74</v>
      </c>
      <c r="E37" s="14">
        <v>1.1057462341821485E-2</v>
      </c>
      <c r="F37" s="15">
        <f t="shared" si="0"/>
        <v>1105746.2341821485</v>
      </c>
      <c r="G37" s="51"/>
      <c r="H37" s="53"/>
    </row>
    <row r="38" spans="1:8" x14ac:dyDescent="0.25">
      <c r="A38" s="61"/>
      <c r="B38" s="46"/>
      <c r="C38" s="1" t="s">
        <v>75</v>
      </c>
      <c r="D38" s="13" t="s">
        <v>76</v>
      </c>
      <c r="E38" s="14">
        <v>1.2134242833870299E-2</v>
      </c>
      <c r="F38" s="15">
        <f t="shared" si="0"/>
        <v>1213424.28338703</v>
      </c>
      <c r="G38" s="51"/>
      <c r="H38" s="53"/>
    </row>
    <row r="39" spans="1:8" x14ac:dyDescent="0.25">
      <c r="A39" s="61"/>
      <c r="B39" s="46"/>
      <c r="C39" s="1" t="s">
        <v>77</v>
      </c>
      <c r="D39" s="13" t="s">
        <v>78</v>
      </c>
      <c r="E39" s="14">
        <v>1.5133276478702641E-2</v>
      </c>
      <c r="F39" s="15">
        <f t="shared" si="0"/>
        <v>1513327.647870264</v>
      </c>
      <c r="G39" s="51"/>
      <c r="H39" s="53"/>
    </row>
    <row r="40" spans="1:8" x14ac:dyDescent="0.25">
      <c r="A40" s="61"/>
      <c r="B40" s="46"/>
      <c r="C40" s="1" t="s">
        <v>79</v>
      </c>
      <c r="D40" s="13" t="s">
        <v>80</v>
      </c>
      <c r="E40" s="14">
        <v>9.8005099950286365E-3</v>
      </c>
      <c r="F40" s="15">
        <f t="shared" si="0"/>
        <v>980050.99950286362</v>
      </c>
      <c r="G40" s="51"/>
      <c r="H40" s="53"/>
    </row>
    <row r="41" spans="1:8" x14ac:dyDescent="0.25">
      <c r="A41" s="61"/>
      <c r="B41" s="46"/>
      <c r="C41" s="1" t="s">
        <v>81</v>
      </c>
      <c r="D41" s="13" t="s">
        <v>82</v>
      </c>
      <c r="E41" s="14">
        <v>1.2874711654504423E-2</v>
      </c>
      <c r="F41" s="15">
        <f t="shared" si="0"/>
        <v>1287471.1654504423</v>
      </c>
      <c r="G41" s="51"/>
      <c r="H41" s="53"/>
    </row>
    <row r="42" spans="1:8" x14ac:dyDescent="0.25">
      <c r="A42" s="61"/>
      <c r="B42" s="46"/>
      <c r="C42" s="1" t="s">
        <v>83</v>
      </c>
      <c r="D42" s="13" t="s">
        <v>84</v>
      </c>
      <c r="E42" s="14">
        <v>1.4069372350977997E-2</v>
      </c>
      <c r="F42" s="15">
        <f t="shared" si="0"/>
        <v>1406937.2350977997</v>
      </c>
      <c r="G42" s="57">
        <f>+G35/G3</f>
        <v>0.10956540658744159</v>
      </c>
      <c r="H42" s="53"/>
    </row>
    <row r="43" spans="1:8" ht="15.75" thickBot="1" x14ac:dyDescent="0.3">
      <c r="A43" s="62"/>
      <c r="B43" s="56"/>
      <c r="C43" s="3" t="s">
        <v>85</v>
      </c>
      <c r="D43" s="23" t="s">
        <v>86</v>
      </c>
      <c r="E43" s="24">
        <v>1.149347045733486E-2</v>
      </c>
      <c r="F43" s="25">
        <f t="shared" si="0"/>
        <v>1149347.0457334861</v>
      </c>
      <c r="G43" s="58"/>
      <c r="H43" s="54"/>
    </row>
    <row r="44" spans="1:8" ht="15.75" thickTop="1" x14ac:dyDescent="0.25">
      <c r="A44" s="61" t="s">
        <v>87</v>
      </c>
      <c r="B44" s="46" t="s">
        <v>88</v>
      </c>
      <c r="C44" s="1" t="s">
        <v>89</v>
      </c>
      <c r="D44" s="13" t="s">
        <v>90</v>
      </c>
      <c r="E44" s="14">
        <v>8.3975114531753877E-3</v>
      </c>
      <c r="F44" s="15">
        <f t="shared" si="0"/>
        <v>839751.14531753876</v>
      </c>
      <c r="G44" s="51">
        <f>SUM(F44:F53)</f>
        <v>10109148.797046283</v>
      </c>
      <c r="H44" s="59">
        <f>+G44+G54+G56+G61</f>
        <v>22913489.954723783</v>
      </c>
    </row>
    <row r="45" spans="1:8" x14ac:dyDescent="0.25">
      <c r="A45" s="61"/>
      <c r="B45" s="46"/>
      <c r="C45" s="1" t="s">
        <v>91</v>
      </c>
      <c r="D45" s="13" t="s">
        <v>92</v>
      </c>
      <c r="E45" s="14">
        <v>1.2162845860404978E-2</v>
      </c>
      <c r="F45" s="15">
        <f t="shared" si="0"/>
        <v>1216284.5860404978</v>
      </c>
      <c r="G45" s="51"/>
      <c r="H45" s="59"/>
    </row>
    <row r="46" spans="1:8" x14ac:dyDescent="0.25">
      <c r="A46" s="61"/>
      <c r="B46" s="46"/>
      <c r="C46" s="1" t="s">
        <v>93</v>
      </c>
      <c r="D46" s="13" t="s">
        <v>94</v>
      </c>
      <c r="E46" s="14">
        <v>9.3063102298066511E-3</v>
      </c>
      <c r="F46" s="15">
        <f t="shared" si="0"/>
        <v>930631.02298066509</v>
      </c>
      <c r="G46" s="51"/>
      <c r="H46" s="59"/>
    </row>
    <row r="47" spans="1:8" x14ac:dyDescent="0.25">
      <c r="A47" s="61"/>
      <c r="B47" s="46"/>
      <c r="C47" s="1" t="s">
        <v>95</v>
      </c>
      <c r="D47" s="13" t="s">
        <v>96</v>
      </c>
      <c r="E47" s="14">
        <v>1.5559321373486017E-2</v>
      </c>
      <c r="F47" s="15">
        <f t="shared" si="0"/>
        <v>1555932.1373486018</v>
      </c>
      <c r="G47" s="51"/>
      <c r="H47" s="59"/>
    </row>
    <row r="48" spans="1:8" x14ac:dyDescent="0.25">
      <c r="A48" s="61"/>
      <c r="B48" s="46"/>
      <c r="C48" s="1" t="s">
        <v>97</v>
      </c>
      <c r="D48" s="13" t="s">
        <v>98</v>
      </c>
      <c r="E48" s="14">
        <v>6.9222277262407355E-3</v>
      </c>
      <c r="F48" s="15">
        <f t="shared" si="0"/>
        <v>692222.77262407355</v>
      </c>
      <c r="G48" s="51"/>
      <c r="H48" s="59"/>
    </row>
    <row r="49" spans="1:8" x14ac:dyDescent="0.25">
      <c r="A49" s="61"/>
      <c r="B49" s="46"/>
      <c r="C49" s="1" t="s">
        <v>99</v>
      </c>
      <c r="D49" s="13" t="s">
        <v>100</v>
      </c>
      <c r="E49" s="14">
        <v>1.0323850939809868E-2</v>
      </c>
      <c r="F49" s="15">
        <f t="shared" si="0"/>
        <v>1032385.0939809867</v>
      </c>
      <c r="G49" s="51"/>
      <c r="H49" s="59"/>
    </row>
    <row r="50" spans="1:8" x14ac:dyDescent="0.25">
      <c r="A50" s="61"/>
      <c r="B50" s="46"/>
      <c r="C50" s="1" t="s">
        <v>101</v>
      </c>
      <c r="D50" s="13" t="s">
        <v>102</v>
      </c>
      <c r="E50" s="14">
        <v>9.9044092045689116E-3</v>
      </c>
      <c r="F50" s="15">
        <f t="shared" si="0"/>
        <v>990440.92045689118</v>
      </c>
      <c r="G50" s="51"/>
      <c r="H50" s="59"/>
    </row>
    <row r="51" spans="1:8" x14ac:dyDescent="0.25">
      <c r="A51" s="61"/>
      <c r="B51" s="46"/>
      <c r="C51" s="1" t="s">
        <v>103</v>
      </c>
      <c r="D51" s="13" t="s">
        <v>104</v>
      </c>
      <c r="E51" s="14">
        <v>1.012744305664031E-2</v>
      </c>
      <c r="F51" s="15">
        <f t="shared" si="0"/>
        <v>1012744.3056640311</v>
      </c>
      <c r="G51" s="51"/>
      <c r="H51" s="59"/>
    </row>
    <row r="52" spans="1:8" x14ac:dyDescent="0.25">
      <c r="A52" s="61"/>
      <c r="B52" s="46"/>
      <c r="C52" s="1" t="s">
        <v>105</v>
      </c>
      <c r="D52" s="13" t="s">
        <v>106</v>
      </c>
      <c r="E52" s="14">
        <v>1.1254384667147198E-2</v>
      </c>
      <c r="F52" s="15">
        <f t="shared" si="0"/>
        <v>1125438.4667147198</v>
      </c>
      <c r="G52" s="57">
        <f>+G44/G3</f>
        <v>0.10109148797046283</v>
      </c>
      <c r="H52" s="59"/>
    </row>
    <row r="53" spans="1:8" x14ac:dyDescent="0.25">
      <c r="A53" s="61"/>
      <c r="B53" s="46"/>
      <c r="C53" s="1" t="s">
        <v>107</v>
      </c>
      <c r="D53" s="13" t="s">
        <v>108</v>
      </c>
      <c r="E53" s="14">
        <v>7.133183459182786E-3</v>
      </c>
      <c r="F53" s="22">
        <f t="shared" si="0"/>
        <v>713318.34591827856</v>
      </c>
      <c r="G53" s="57"/>
      <c r="H53" s="59"/>
    </row>
    <row r="54" spans="1:8" x14ac:dyDescent="0.25">
      <c r="A54" s="61"/>
      <c r="B54" s="44" t="s">
        <v>109</v>
      </c>
      <c r="C54" s="16" t="s">
        <v>110</v>
      </c>
      <c r="D54" s="17" t="s">
        <v>111</v>
      </c>
      <c r="E54" s="18">
        <v>1.4848190243688631E-2</v>
      </c>
      <c r="F54" s="15">
        <f t="shared" si="0"/>
        <v>1484819.0243688631</v>
      </c>
      <c r="G54" s="26">
        <f>SUM(F54:F55)</f>
        <v>2242563.749388963</v>
      </c>
      <c r="H54" s="60"/>
    </row>
    <row r="55" spans="1:8" x14ac:dyDescent="0.25">
      <c r="A55" s="61"/>
      <c r="B55" s="45"/>
      <c r="C55" s="2" t="s">
        <v>112</v>
      </c>
      <c r="D55" s="20" t="s">
        <v>113</v>
      </c>
      <c r="E55" s="21">
        <v>7.5774472502009972E-3</v>
      </c>
      <c r="F55" s="22">
        <f t="shared" si="0"/>
        <v>757744.72502009978</v>
      </c>
      <c r="G55" s="27">
        <f>+G54/G3</f>
        <v>2.2425637493889629E-2</v>
      </c>
      <c r="H55" s="52">
        <f>+H44/H104</f>
        <v>0.22913489954723784</v>
      </c>
    </row>
    <row r="56" spans="1:8" x14ac:dyDescent="0.25">
      <c r="A56" s="61"/>
      <c r="B56" s="44" t="s">
        <v>114</v>
      </c>
      <c r="C56" s="16" t="s">
        <v>115</v>
      </c>
      <c r="D56" s="17" t="s">
        <v>116</v>
      </c>
      <c r="E56" s="18">
        <v>9.7993257269496231E-3</v>
      </c>
      <c r="F56" s="15">
        <f t="shared" si="0"/>
        <v>979932.57269496226</v>
      </c>
      <c r="G56" s="47">
        <f>SUM(F56:F60)</f>
        <v>4501242.8337340113</v>
      </c>
      <c r="H56" s="52"/>
    </row>
    <row r="57" spans="1:8" x14ac:dyDescent="0.25">
      <c r="A57" s="61"/>
      <c r="B57" s="46"/>
      <c r="C57" s="1" t="s">
        <v>117</v>
      </c>
      <c r="D57" s="13" t="s">
        <v>118</v>
      </c>
      <c r="E57" s="14">
        <v>9.3152600241745119E-3</v>
      </c>
      <c r="F57" s="15">
        <f t="shared" si="0"/>
        <v>931526.00241745124</v>
      </c>
      <c r="G57" s="42"/>
      <c r="H57" s="52"/>
    </row>
    <row r="58" spans="1:8" x14ac:dyDescent="0.25">
      <c r="A58" s="61"/>
      <c r="B58" s="46"/>
      <c r="C58" s="1" t="s">
        <v>119</v>
      </c>
      <c r="D58" s="13" t="s">
        <v>120</v>
      </c>
      <c r="E58" s="14">
        <v>1.0081982034222222E-2</v>
      </c>
      <c r="F58" s="15">
        <f t="shared" si="0"/>
        <v>1008198.2034222222</v>
      </c>
      <c r="G58" s="42"/>
      <c r="H58" s="52"/>
    </row>
    <row r="59" spans="1:8" x14ac:dyDescent="0.25">
      <c r="A59" s="61"/>
      <c r="B59" s="46"/>
      <c r="C59" s="1" t="s">
        <v>121</v>
      </c>
      <c r="D59" s="13" t="s">
        <v>122</v>
      </c>
      <c r="E59" s="14">
        <v>8.4379344630049462E-3</v>
      </c>
      <c r="F59" s="15">
        <f t="shared" si="0"/>
        <v>843793.4463004946</v>
      </c>
      <c r="G59" s="43">
        <f>+G56/G3</f>
        <v>4.5012428337340114E-2</v>
      </c>
      <c r="H59" s="52"/>
    </row>
    <row r="60" spans="1:8" x14ac:dyDescent="0.25">
      <c r="A60" s="61"/>
      <c r="B60" s="45"/>
      <c r="C60" s="2" t="s">
        <v>123</v>
      </c>
      <c r="D60" s="20" t="s">
        <v>124</v>
      </c>
      <c r="E60" s="21">
        <v>7.3779260889888128E-3</v>
      </c>
      <c r="F60" s="22">
        <f t="shared" si="0"/>
        <v>737792.60889888124</v>
      </c>
      <c r="G60" s="55"/>
      <c r="H60" s="52"/>
    </row>
    <row r="61" spans="1:8" x14ac:dyDescent="0.25">
      <c r="A61" s="61"/>
      <c r="B61" s="46" t="s">
        <v>125</v>
      </c>
      <c r="C61" s="1" t="s">
        <v>126</v>
      </c>
      <c r="D61" s="13" t="s">
        <v>127</v>
      </c>
      <c r="E61" s="14">
        <v>7.6919271962900947E-3</v>
      </c>
      <c r="F61" s="15">
        <f t="shared" si="0"/>
        <v>769192.71962900949</v>
      </c>
      <c r="G61" s="51">
        <f>SUM(F61:F65)</f>
        <v>6060534.5745545235</v>
      </c>
      <c r="H61" s="53"/>
    </row>
    <row r="62" spans="1:8" x14ac:dyDescent="0.25">
      <c r="A62" s="61"/>
      <c r="B62" s="46"/>
      <c r="C62" s="1" t="s">
        <v>128</v>
      </c>
      <c r="D62" s="13" t="s">
        <v>129</v>
      </c>
      <c r="E62" s="14">
        <v>9.5424973779208635E-3</v>
      </c>
      <c r="F62" s="15">
        <f t="shared" si="0"/>
        <v>954249.73779208632</v>
      </c>
      <c r="G62" s="51"/>
      <c r="H62" s="53"/>
    </row>
    <row r="63" spans="1:8" x14ac:dyDescent="0.25">
      <c r="A63" s="61"/>
      <c r="B63" s="46"/>
      <c r="C63" s="1" t="s">
        <v>130</v>
      </c>
      <c r="D63" s="13" t="s">
        <v>131</v>
      </c>
      <c r="E63" s="14">
        <v>2.3417588953708102E-2</v>
      </c>
      <c r="F63" s="15">
        <f t="shared" si="0"/>
        <v>2341758.8953708103</v>
      </c>
      <c r="G63" s="51"/>
      <c r="H63" s="53"/>
    </row>
    <row r="64" spans="1:8" x14ac:dyDescent="0.25">
      <c r="A64" s="61"/>
      <c r="B64" s="46"/>
      <c r="C64" s="1" t="s">
        <v>132</v>
      </c>
      <c r="D64" s="13" t="s">
        <v>133</v>
      </c>
      <c r="E64" s="14">
        <v>7.6004548672672506E-3</v>
      </c>
      <c r="F64" s="15">
        <f t="shared" si="0"/>
        <v>760045.48672672501</v>
      </c>
      <c r="G64" s="57">
        <f>+G61/G3</f>
        <v>6.0605345745545235E-2</v>
      </c>
      <c r="H64" s="53"/>
    </row>
    <row r="65" spans="1:8" ht="15.75" thickBot="1" x14ac:dyDescent="0.3">
      <c r="A65" s="62"/>
      <c r="B65" s="56"/>
      <c r="C65" s="3" t="s">
        <v>134</v>
      </c>
      <c r="D65" s="23" t="s">
        <v>135</v>
      </c>
      <c r="E65" s="24">
        <v>1.2352877350358926E-2</v>
      </c>
      <c r="F65" s="22">
        <f t="shared" si="0"/>
        <v>1235287.7350358926</v>
      </c>
      <c r="G65" s="58"/>
      <c r="H65" s="54"/>
    </row>
    <row r="66" spans="1:8" ht="15.75" thickTop="1" x14ac:dyDescent="0.25">
      <c r="A66" s="48" t="s">
        <v>136</v>
      </c>
      <c r="B66" s="46" t="s">
        <v>137</v>
      </c>
      <c r="C66" s="1" t="s">
        <v>138</v>
      </c>
      <c r="D66" s="13" t="s">
        <v>139</v>
      </c>
      <c r="E66" s="14">
        <v>1.3902169491684178E-2</v>
      </c>
      <c r="F66" s="15">
        <f t="shared" si="0"/>
        <v>1390216.9491684178</v>
      </c>
      <c r="G66" s="51">
        <f>SUM(F66:F69)</f>
        <v>4684838.8295511967</v>
      </c>
      <c r="H66" s="59">
        <f>+G66+G70+G72+G77+G83+G85+G90+G99</f>
        <v>38779258.423448525</v>
      </c>
    </row>
    <row r="67" spans="1:8" x14ac:dyDescent="0.25">
      <c r="A67" s="48"/>
      <c r="B67" s="46"/>
      <c r="C67" s="1" t="s">
        <v>140</v>
      </c>
      <c r="D67" s="13" t="s">
        <v>141</v>
      </c>
      <c r="E67" s="14">
        <v>1.1448733216220617E-2</v>
      </c>
      <c r="F67" s="15">
        <f t="shared" si="0"/>
        <v>1144873.3216220618</v>
      </c>
      <c r="G67" s="51"/>
      <c r="H67" s="59"/>
    </row>
    <row r="68" spans="1:8" x14ac:dyDescent="0.25">
      <c r="A68" s="48"/>
      <c r="B68" s="46"/>
      <c r="C68" s="1" t="s">
        <v>142</v>
      </c>
      <c r="D68" s="13" t="s">
        <v>143</v>
      </c>
      <c r="E68" s="14">
        <v>9.6267528953015522E-3</v>
      </c>
      <c r="F68" s="15">
        <f t="shared" si="0"/>
        <v>962675.28953015525</v>
      </c>
      <c r="G68" s="57">
        <f>+G66/G3</f>
        <v>4.6848388295511967E-2</v>
      </c>
      <c r="H68" s="59"/>
    </row>
    <row r="69" spans="1:8" x14ac:dyDescent="0.25">
      <c r="A69" s="48"/>
      <c r="B69" s="46"/>
      <c r="C69" s="1" t="s">
        <v>144</v>
      </c>
      <c r="D69" s="13" t="s">
        <v>145</v>
      </c>
      <c r="E69" s="14">
        <v>1.1870732692305616E-2</v>
      </c>
      <c r="F69" s="22">
        <f t="shared" ref="F69:F103" si="1">+$F$3*E69</f>
        <v>1187073.2692305616</v>
      </c>
      <c r="G69" s="57"/>
      <c r="H69" s="59"/>
    </row>
    <row r="70" spans="1:8" x14ac:dyDescent="0.25">
      <c r="A70" s="48"/>
      <c r="B70" s="44" t="s">
        <v>146</v>
      </c>
      <c r="C70" s="16" t="s">
        <v>147</v>
      </c>
      <c r="D70" s="17" t="s">
        <v>148</v>
      </c>
      <c r="E70" s="18">
        <v>1.1771299903940182E-2</v>
      </c>
      <c r="F70" s="15">
        <f t="shared" si="1"/>
        <v>1177129.9903940181</v>
      </c>
      <c r="G70" s="26">
        <f>SUM(F70:F71)</f>
        <v>2193941.0604789313</v>
      </c>
      <c r="H70" s="60"/>
    </row>
    <row r="71" spans="1:8" x14ac:dyDescent="0.25">
      <c r="A71" s="48"/>
      <c r="B71" s="45"/>
      <c r="C71" s="2" t="s">
        <v>149</v>
      </c>
      <c r="D71" s="20" t="s">
        <v>150</v>
      </c>
      <c r="E71" s="21">
        <v>1.016811070084913E-2</v>
      </c>
      <c r="F71" s="22">
        <f t="shared" si="1"/>
        <v>1016811.0700849129</v>
      </c>
      <c r="G71" s="27">
        <f>+G70/G3</f>
        <v>2.1939410604789312E-2</v>
      </c>
      <c r="H71" s="60"/>
    </row>
    <row r="72" spans="1:8" x14ac:dyDescent="0.25">
      <c r="A72" s="48"/>
      <c r="B72" s="44" t="s">
        <v>151</v>
      </c>
      <c r="C72" s="16" t="s">
        <v>152</v>
      </c>
      <c r="D72" s="17" t="s">
        <v>153</v>
      </c>
      <c r="E72" s="18">
        <v>1.3480273462794245E-2</v>
      </c>
      <c r="F72" s="15">
        <f t="shared" si="1"/>
        <v>1348027.3462794244</v>
      </c>
      <c r="G72" s="47">
        <f>SUM(F72:F76)</f>
        <v>7604949.1139844758</v>
      </c>
      <c r="H72" s="60"/>
    </row>
    <row r="73" spans="1:8" x14ac:dyDescent="0.25">
      <c r="A73" s="48"/>
      <c r="B73" s="46"/>
      <c r="C73" s="1" t="s">
        <v>154</v>
      </c>
      <c r="D73" s="13" t="s">
        <v>155</v>
      </c>
      <c r="E73" s="14">
        <v>1.2080426286360614E-2</v>
      </c>
      <c r="F73" s="15">
        <f t="shared" si="1"/>
        <v>1208042.6286360614</v>
      </c>
      <c r="G73" s="42"/>
      <c r="H73" s="60"/>
    </row>
    <row r="74" spans="1:8" x14ac:dyDescent="0.25">
      <c r="A74" s="48"/>
      <c r="B74" s="46"/>
      <c r="C74" s="1" t="s">
        <v>156</v>
      </c>
      <c r="D74" s="13" t="s">
        <v>157</v>
      </c>
      <c r="E74" s="14">
        <v>1.8291126412986698E-2</v>
      </c>
      <c r="F74" s="15">
        <f t="shared" si="1"/>
        <v>1829112.6412986699</v>
      </c>
      <c r="G74" s="42"/>
      <c r="H74" s="60"/>
    </row>
    <row r="75" spans="1:8" x14ac:dyDescent="0.25">
      <c r="A75" s="48"/>
      <c r="B75" s="46"/>
      <c r="C75" s="1" t="s">
        <v>158</v>
      </c>
      <c r="D75" s="13" t="s">
        <v>159</v>
      </c>
      <c r="E75" s="14">
        <v>1.4539729698968565E-2</v>
      </c>
      <c r="F75" s="15">
        <f t="shared" si="1"/>
        <v>1453972.9698968565</v>
      </c>
      <c r="G75" s="43">
        <f>+G72/G3</f>
        <v>7.6049491139844758E-2</v>
      </c>
      <c r="H75" s="60"/>
    </row>
    <row r="76" spans="1:8" x14ac:dyDescent="0.25">
      <c r="A76" s="48"/>
      <c r="B76" s="45"/>
      <c r="C76" s="2" t="s">
        <v>160</v>
      </c>
      <c r="D76" s="20" t="s">
        <v>161</v>
      </c>
      <c r="E76" s="21">
        <v>1.7657935278734632E-2</v>
      </c>
      <c r="F76" s="15">
        <f t="shared" si="1"/>
        <v>1765793.5278734632</v>
      </c>
      <c r="G76" s="55"/>
      <c r="H76" s="60"/>
    </row>
    <row r="77" spans="1:8" x14ac:dyDescent="0.25">
      <c r="A77" s="48"/>
      <c r="B77" s="46" t="s">
        <v>162</v>
      </c>
      <c r="C77" s="1" t="s">
        <v>163</v>
      </c>
      <c r="D77" s="13" t="s">
        <v>164</v>
      </c>
      <c r="E77" s="14">
        <v>1.3211976320629985E-2</v>
      </c>
      <c r="F77" s="19">
        <f t="shared" si="1"/>
        <v>1321197.6320629984</v>
      </c>
      <c r="G77" s="42">
        <f>SUM(F77:F82)</f>
        <v>5041542.7599515039</v>
      </c>
      <c r="H77" s="60"/>
    </row>
    <row r="78" spans="1:8" x14ac:dyDescent="0.25">
      <c r="A78" s="48"/>
      <c r="B78" s="46"/>
      <c r="C78" s="1" t="s">
        <v>165</v>
      </c>
      <c r="D78" s="13" t="s">
        <v>166</v>
      </c>
      <c r="E78" s="14">
        <v>9.9462242733138091E-3</v>
      </c>
      <c r="F78" s="15">
        <f t="shared" si="1"/>
        <v>994622.4273313809</v>
      </c>
      <c r="G78" s="42"/>
      <c r="H78" s="60"/>
    </row>
    <row r="79" spans="1:8" x14ac:dyDescent="0.25">
      <c r="A79" s="48"/>
      <c r="B79" s="46"/>
      <c r="C79" s="1" t="s">
        <v>167</v>
      </c>
      <c r="D79" s="13" t="s">
        <v>168</v>
      </c>
      <c r="E79" s="14">
        <v>7.2135932700398784E-3</v>
      </c>
      <c r="F79" s="15">
        <f t="shared" si="1"/>
        <v>721359.32700398786</v>
      </c>
      <c r="G79" s="42"/>
      <c r="H79" s="60"/>
    </row>
    <row r="80" spans="1:8" x14ac:dyDescent="0.25">
      <c r="A80" s="48"/>
      <c r="B80" s="46"/>
      <c r="C80" s="1" t="s">
        <v>169</v>
      </c>
      <c r="D80" s="13" t="s">
        <v>170</v>
      </c>
      <c r="E80" s="14">
        <v>4.6655193228436875E-3</v>
      </c>
      <c r="F80" s="15">
        <f t="shared" si="1"/>
        <v>466551.93228436873</v>
      </c>
      <c r="G80" s="42"/>
      <c r="H80" s="60"/>
    </row>
    <row r="81" spans="1:8" x14ac:dyDescent="0.25">
      <c r="A81" s="48"/>
      <c r="B81" s="46"/>
      <c r="C81" s="1" t="s">
        <v>171</v>
      </c>
      <c r="D81" s="13" t="s">
        <v>172</v>
      </c>
      <c r="E81" s="14">
        <v>8.1852487326510102E-3</v>
      </c>
      <c r="F81" s="15">
        <f t="shared" si="1"/>
        <v>818524.87326510099</v>
      </c>
      <c r="G81" s="43">
        <f>+G77/G3</f>
        <v>5.0415427599515041E-2</v>
      </c>
      <c r="H81" s="60"/>
    </row>
    <row r="82" spans="1:8" x14ac:dyDescent="0.25">
      <c r="A82" s="48"/>
      <c r="B82" s="46"/>
      <c r="C82" s="1" t="s">
        <v>173</v>
      </c>
      <c r="D82" s="13" t="s">
        <v>174</v>
      </c>
      <c r="E82" s="14">
        <v>7.1928656800366725E-3</v>
      </c>
      <c r="F82" s="22">
        <f t="shared" si="1"/>
        <v>719286.56800366729</v>
      </c>
      <c r="G82" s="43"/>
      <c r="H82" s="60"/>
    </row>
    <row r="83" spans="1:8" x14ac:dyDescent="0.25">
      <c r="A83" s="48"/>
      <c r="B83" s="44" t="s">
        <v>175</v>
      </c>
      <c r="C83" s="16" t="s">
        <v>176</v>
      </c>
      <c r="D83" s="17" t="s">
        <v>177</v>
      </c>
      <c r="E83" s="18">
        <v>1.4067091737576847E-2</v>
      </c>
      <c r="F83" s="15">
        <f t="shared" si="1"/>
        <v>1406709.1737576846</v>
      </c>
      <c r="G83" s="26">
        <f>SUM(F83:F84)</f>
        <v>2176151.6838048305</v>
      </c>
      <c r="H83" s="60"/>
    </row>
    <row r="84" spans="1:8" x14ac:dyDescent="0.25">
      <c r="A84" s="48"/>
      <c r="B84" s="45"/>
      <c r="C84" s="2" t="s">
        <v>178</v>
      </c>
      <c r="D84" s="20" t="s">
        <v>179</v>
      </c>
      <c r="E84" s="21">
        <v>7.6944251004714571E-3</v>
      </c>
      <c r="F84" s="15">
        <f t="shared" si="1"/>
        <v>769442.51004714565</v>
      </c>
      <c r="G84" s="27">
        <f>+G83/G3</f>
        <v>2.1761516838048306E-2</v>
      </c>
      <c r="H84" s="60"/>
    </row>
    <row r="85" spans="1:8" x14ac:dyDescent="0.25">
      <c r="A85" s="49"/>
      <c r="B85" s="44" t="s">
        <v>180</v>
      </c>
      <c r="C85" s="16" t="s">
        <v>181</v>
      </c>
      <c r="D85" s="17" t="s">
        <v>182</v>
      </c>
      <c r="E85" s="18">
        <v>1.5256244974775809E-2</v>
      </c>
      <c r="F85" s="19">
        <f t="shared" si="1"/>
        <v>1525624.4974775808</v>
      </c>
      <c r="G85" s="47">
        <f>SUM(F85:F89)</f>
        <v>5681543.8646951672</v>
      </c>
      <c r="H85" s="52">
        <f>+H66/H104</f>
        <v>0.38779258423448526</v>
      </c>
    </row>
    <row r="86" spans="1:8" x14ac:dyDescent="0.25">
      <c r="A86" s="49"/>
      <c r="B86" s="46"/>
      <c r="C86" s="1" t="s">
        <v>183</v>
      </c>
      <c r="D86" s="13" t="s">
        <v>184</v>
      </c>
      <c r="E86" s="14">
        <v>1.1834685700065651E-2</v>
      </c>
      <c r="F86" s="15">
        <f t="shared" si="1"/>
        <v>1183468.570006565</v>
      </c>
      <c r="G86" s="42"/>
      <c r="H86" s="52"/>
    </row>
    <row r="87" spans="1:8" x14ac:dyDescent="0.25">
      <c r="A87" s="49"/>
      <c r="B87" s="46"/>
      <c r="C87" s="1" t="s">
        <v>185</v>
      </c>
      <c r="D87" s="13" t="s">
        <v>186</v>
      </c>
      <c r="E87" s="14">
        <v>1.2432847451188347E-2</v>
      </c>
      <c r="F87" s="15">
        <f t="shared" si="1"/>
        <v>1243284.7451188348</v>
      </c>
      <c r="G87" s="42"/>
      <c r="H87" s="52"/>
    </row>
    <row r="88" spans="1:8" x14ac:dyDescent="0.25">
      <c r="A88" s="49"/>
      <c r="B88" s="46"/>
      <c r="C88" s="1" t="s">
        <v>187</v>
      </c>
      <c r="D88" s="13" t="s">
        <v>188</v>
      </c>
      <c r="E88" s="14">
        <v>7.6764207838341241E-3</v>
      </c>
      <c r="F88" s="15">
        <f t="shared" si="1"/>
        <v>767642.07838341244</v>
      </c>
      <c r="G88" s="43">
        <f>+G85/G3</f>
        <v>5.6815438646951669E-2</v>
      </c>
      <c r="H88" s="52"/>
    </row>
    <row r="89" spans="1:8" x14ac:dyDescent="0.25">
      <c r="A89" s="49"/>
      <c r="B89" s="45"/>
      <c r="C89" s="2" t="s">
        <v>189</v>
      </c>
      <c r="D89" s="20" t="s">
        <v>190</v>
      </c>
      <c r="E89" s="21">
        <v>9.6152397370877375E-3</v>
      </c>
      <c r="F89" s="22">
        <f t="shared" si="1"/>
        <v>961523.97370877373</v>
      </c>
      <c r="G89" s="55"/>
      <c r="H89" s="52"/>
    </row>
    <row r="90" spans="1:8" x14ac:dyDescent="0.25">
      <c r="A90" s="48"/>
      <c r="B90" s="44" t="s">
        <v>191</v>
      </c>
      <c r="C90" s="16" t="s">
        <v>192</v>
      </c>
      <c r="D90" s="17" t="s">
        <v>193</v>
      </c>
      <c r="E90" s="18">
        <v>7.0348596186909475E-3</v>
      </c>
      <c r="F90" s="15">
        <f t="shared" si="1"/>
        <v>703485.96186909475</v>
      </c>
      <c r="G90" s="47">
        <f>SUM(F90:F98)</f>
        <v>8224755.2760597048</v>
      </c>
      <c r="H90" s="52"/>
    </row>
    <row r="91" spans="1:8" x14ac:dyDescent="0.25">
      <c r="A91" s="48"/>
      <c r="B91" s="46"/>
      <c r="C91" s="1" t="s">
        <v>194</v>
      </c>
      <c r="D91" s="13" t="s">
        <v>195</v>
      </c>
      <c r="E91" s="14">
        <v>1.3092010132375804E-2</v>
      </c>
      <c r="F91" s="15">
        <f t="shared" si="1"/>
        <v>1309201.0132375804</v>
      </c>
      <c r="G91" s="42"/>
      <c r="H91" s="52"/>
    </row>
    <row r="92" spans="1:8" x14ac:dyDescent="0.25">
      <c r="A92" s="48"/>
      <c r="B92" s="46"/>
      <c r="C92" s="1" t="s">
        <v>196</v>
      </c>
      <c r="D92" s="13" t="s">
        <v>197</v>
      </c>
      <c r="E92" s="14">
        <v>1.385977103925551E-2</v>
      </c>
      <c r="F92" s="15">
        <f t="shared" si="1"/>
        <v>1385977.1039255511</v>
      </c>
      <c r="G92" s="42"/>
      <c r="H92" s="52"/>
    </row>
    <row r="93" spans="1:8" x14ac:dyDescent="0.25">
      <c r="A93" s="48"/>
      <c r="B93" s="46"/>
      <c r="C93" s="1" t="s">
        <v>198</v>
      </c>
      <c r="D93" s="13" t="s">
        <v>199</v>
      </c>
      <c r="E93" s="14">
        <v>6.2073082205516064E-3</v>
      </c>
      <c r="F93" s="15">
        <f t="shared" si="1"/>
        <v>620730.82205516065</v>
      </c>
      <c r="G93" s="42"/>
      <c r="H93" s="52"/>
    </row>
    <row r="94" spans="1:8" x14ac:dyDescent="0.25">
      <c r="A94" s="48"/>
      <c r="B94" s="46"/>
      <c r="C94" s="1" t="s">
        <v>200</v>
      </c>
      <c r="D94" s="13" t="s">
        <v>201</v>
      </c>
      <c r="E94" s="14">
        <v>5.1652858791487854E-3</v>
      </c>
      <c r="F94" s="15">
        <f t="shared" si="1"/>
        <v>516528.58791487856</v>
      </c>
      <c r="G94" s="42"/>
      <c r="H94" s="52"/>
    </row>
    <row r="95" spans="1:8" x14ac:dyDescent="0.25">
      <c r="A95" s="48"/>
      <c r="B95" s="46"/>
      <c r="C95" s="1" t="s">
        <v>202</v>
      </c>
      <c r="D95" s="13" t="s">
        <v>203</v>
      </c>
      <c r="E95" s="14">
        <v>5.3422214563804971E-3</v>
      </c>
      <c r="F95" s="15">
        <f t="shared" si="1"/>
        <v>534222.1456380497</v>
      </c>
      <c r="G95" s="42"/>
      <c r="H95" s="52"/>
    </row>
    <row r="96" spans="1:8" x14ac:dyDescent="0.25">
      <c r="A96" s="48"/>
      <c r="B96" s="46"/>
      <c r="C96" s="1" t="s">
        <v>204</v>
      </c>
      <c r="D96" s="13" t="s">
        <v>205</v>
      </c>
      <c r="E96" s="14">
        <v>1.4391571603714355E-2</v>
      </c>
      <c r="F96" s="15">
        <f t="shared" si="1"/>
        <v>1439157.1603714356</v>
      </c>
      <c r="G96" s="42"/>
      <c r="H96" s="52"/>
    </row>
    <row r="97" spans="1:8" x14ac:dyDescent="0.25">
      <c r="A97" s="48"/>
      <c r="B97" s="46"/>
      <c r="C97" s="1" t="s">
        <v>206</v>
      </c>
      <c r="D97" s="13" t="s">
        <v>207</v>
      </c>
      <c r="E97" s="14">
        <v>6.8222466530052199E-3</v>
      </c>
      <c r="F97" s="15">
        <f t="shared" si="1"/>
        <v>682224.665300522</v>
      </c>
      <c r="G97" s="43">
        <f>+G90/G3</f>
        <v>8.2247552760597045E-2</v>
      </c>
      <c r="H97" s="52"/>
    </row>
    <row r="98" spans="1:8" x14ac:dyDescent="0.25">
      <c r="A98" s="48"/>
      <c r="B98" s="45"/>
      <c r="C98" s="2" t="s">
        <v>208</v>
      </c>
      <c r="D98" s="20" t="s">
        <v>209</v>
      </c>
      <c r="E98" s="21">
        <v>1.0332278157474312E-2</v>
      </c>
      <c r="F98" s="15">
        <f t="shared" si="1"/>
        <v>1033227.8157474311</v>
      </c>
      <c r="G98" s="55"/>
      <c r="H98" s="52"/>
    </row>
    <row r="99" spans="1:8" x14ac:dyDescent="0.25">
      <c r="A99" s="48"/>
      <c r="B99" s="46" t="s">
        <v>210</v>
      </c>
      <c r="C99" s="1" t="s">
        <v>211</v>
      </c>
      <c r="D99" s="13" t="s">
        <v>212</v>
      </c>
      <c r="E99" s="14">
        <v>8.5322840104270267E-3</v>
      </c>
      <c r="F99" s="19">
        <f t="shared" si="1"/>
        <v>853228.40104270261</v>
      </c>
      <c r="G99" s="51">
        <f>SUM(F99:F103)</f>
        <v>3171535.834922717</v>
      </c>
      <c r="H99" s="53"/>
    </row>
    <row r="100" spans="1:8" x14ac:dyDescent="0.25">
      <c r="A100" s="48"/>
      <c r="B100" s="46"/>
      <c r="C100" s="1" t="s">
        <v>213</v>
      </c>
      <c r="D100" s="13" t="s">
        <v>214</v>
      </c>
      <c r="E100" s="14">
        <v>6.9136073895128339E-3</v>
      </c>
      <c r="F100" s="15">
        <f t="shared" si="1"/>
        <v>691360.73895128339</v>
      </c>
      <c r="G100" s="51"/>
      <c r="H100" s="53"/>
    </row>
    <row r="101" spans="1:8" x14ac:dyDescent="0.25">
      <c r="A101" s="48"/>
      <c r="B101" s="46"/>
      <c r="C101" s="1" t="s">
        <v>215</v>
      </c>
      <c r="D101" s="13" t="s">
        <v>216</v>
      </c>
      <c r="E101" s="14">
        <v>6.3243802356844278E-3</v>
      </c>
      <c r="F101" s="15">
        <f t="shared" si="1"/>
        <v>632438.02356844279</v>
      </c>
      <c r="G101" s="51"/>
      <c r="H101" s="53"/>
    </row>
    <row r="102" spans="1:8" x14ac:dyDescent="0.25">
      <c r="A102" s="48"/>
      <c r="B102" s="46"/>
      <c r="C102" s="1" t="s">
        <v>217</v>
      </c>
      <c r="D102" s="13" t="s">
        <v>218</v>
      </c>
      <c r="E102" s="14">
        <v>5.1986129356562851E-3</v>
      </c>
      <c r="F102" s="15">
        <f t="shared" si="1"/>
        <v>519861.29356562853</v>
      </c>
      <c r="G102" s="57">
        <f>+G99/G3</f>
        <v>3.1715358349227167E-2</v>
      </c>
      <c r="H102" s="53"/>
    </row>
    <row r="103" spans="1:8" ht="15.75" thickBot="1" x14ac:dyDescent="0.3">
      <c r="A103" s="50"/>
      <c r="B103" s="56"/>
      <c r="C103" s="3" t="s">
        <v>219</v>
      </c>
      <c r="D103" s="23" t="s">
        <v>220</v>
      </c>
      <c r="E103" s="24">
        <v>4.7464737779465936E-3</v>
      </c>
      <c r="F103" s="25">
        <f t="shared" si="1"/>
        <v>474647.37779465935</v>
      </c>
      <c r="G103" s="58"/>
      <c r="H103" s="54"/>
    </row>
    <row r="104" spans="1:8" ht="15.75" thickTop="1" x14ac:dyDescent="0.25">
      <c r="A104" s="40"/>
      <c r="B104" s="41"/>
      <c r="C104" s="41"/>
      <c r="D104" s="41"/>
      <c r="E104" s="21">
        <v>1.0000000000000002</v>
      </c>
      <c r="F104" s="22">
        <f>SUM(F4:F103)</f>
        <v>100000000.00000001</v>
      </c>
      <c r="G104" s="22">
        <f>+G4+G12+G24+G31+G35+G44+G54+G56+G61+G66+G70+G72+G77+G83+G85+G90+G99</f>
        <v>99999999.999999985</v>
      </c>
      <c r="H104" s="28">
        <f>+H4+H44+H66</f>
        <v>100000000</v>
      </c>
    </row>
    <row r="106" spans="1:8" x14ac:dyDescent="0.25">
      <c r="G106" s="39"/>
    </row>
  </sheetData>
  <mergeCells count="60">
    <mergeCell ref="A1:A2"/>
    <mergeCell ref="B1:B2"/>
    <mergeCell ref="C1:D2"/>
    <mergeCell ref="E1:E2"/>
    <mergeCell ref="F1:H1"/>
    <mergeCell ref="H26:H43"/>
    <mergeCell ref="G29:G30"/>
    <mergeCell ref="B31:B34"/>
    <mergeCell ref="G31:G32"/>
    <mergeCell ref="G33:G34"/>
    <mergeCell ref="B24:B30"/>
    <mergeCell ref="G24:G28"/>
    <mergeCell ref="B35:B43"/>
    <mergeCell ref="G35:G41"/>
    <mergeCell ref="G42:G43"/>
    <mergeCell ref="H4:H25"/>
    <mergeCell ref="G10:G11"/>
    <mergeCell ref="B12:B23"/>
    <mergeCell ref="G12:G21"/>
    <mergeCell ref="G22:G23"/>
    <mergeCell ref="A44:A65"/>
    <mergeCell ref="B44:B53"/>
    <mergeCell ref="G44:G51"/>
    <mergeCell ref="A4:A43"/>
    <mergeCell ref="B4:B11"/>
    <mergeCell ref="G4:G9"/>
    <mergeCell ref="H44:H54"/>
    <mergeCell ref="G52:G53"/>
    <mergeCell ref="B54:B55"/>
    <mergeCell ref="H55:H65"/>
    <mergeCell ref="B56:B60"/>
    <mergeCell ref="G56:G58"/>
    <mergeCell ref="G59:G60"/>
    <mergeCell ref="B61:B65"/>
    <mergeCell ref="G61:G63"/>
    <mergeCell ref="G64:G65"/>
    <mergeCell ref="H66:H84"/>
    <mergeCell ref="G68:G69"/>
    <mergeCell ref="B70:B71"/>
    <mergeCell ref="B72:B76"/>
    <mergeCell ref="G72:G74"/>
    <mergeCell ref="G75:G76"/>
    <mergeCell ref="B77:B82"/>
    <mergeCell ref="H85:H103"/>
    <mergeCell ref="G88:G89"/>
    <mergeCell ref="B90:B98"/>
    <mergeCell ref="G90:G96"/>
    <mergeCell ref="G97:G98"/>
    <mergeCell ref="B99:B103"/>
    <mergeCell ref="G99:G101"/>
    <mergeCell ref="G102:G103"/>
    <mergeCell ref="A104:D104"/>
    <mergeCell ref="G77:G80"/>
    <mergeCell ref="G81:G82"/>
    <mergeCell ref="B83:B84"/>
    <mergeCell ref="B85:B89"/>
    <mergeCell ref="G85:G87"/>
    <mergeCell ref="A66:A103"/>
    <mergeCell ref="B66:B69"/>
    <mergeCell ref="G66:G67"/>
  </mergeCells>
  <pageMargins left="0.70866141732283505" right="0.70866141732283505" top="0.55118110236220497" bottom="0.55118110236220497" header="0.31496062992126" footer="0.31496062992126"/>
  <pageSetup paperSize="9" scale="74" fitToHeight="0" orientation="portrait" r:id="rId1"/>
  <headerFooter>
    <oddFooter>&amp;C&amp;P/&amp;N</oddFooter>
  </headerFooter>
  <rowBreaks count="1" manualBreakCount="1">
    <brk id="65" max="7" man="1"/>
  </rowBreaks>
  <ignoredErrors>
    <ignoredError sqref="C4:C10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80B74-D4FC-43A4-9BB7-A9955B71F36A}">
  <sheetPr>
    <pageSetUpPr fitToPage="1"/>
  </sheetPr>
  <dimension ref="A1:H106"/>
  <sheetViews>
    <sheetView tabSelected="1" zoomScale="130" zoomScaleNormal="130" zoomScaleSheetLayoutView="130" workbookViewId="0">
      <selection activeCell="F10" sqref="F10"/>
    </sheetView>
  </sheetViews>
  <sheetFormatPr defaultColWidth="8.85546875" defaultRowHeight="15" x14ac:dyDescent="0.25"/>
  <cols>
    <col min="1" max="1" width="11.42578125" style="4" customWidth="1"/>
    <col min="2" max="2" width="14" style="29" customWidth="1"/>
    <col min="3" max="3" width="5.85546875" customWidth="1"/>
    <col min="4" max="4" width="23.85546875" style="4" customWidth="1"/>
    <col min="5" max="5" width="8.42578125" style="5" customWidth="1"/>
    <col min="6" max="6" width="17.140625" style="30" customWidth="1"/>
    <col min="7" max="7" width="18.140625" style="30" customWidth="1"/>
    <col min="8" max="8" width="18.5703125" style="30" customWidth="1"/>
  </cols>
  <sheetData>
    <row r="1" spans="1:8" ht="15.75" customHeight="1" x14ac:dyDescent="0.25">
      <c r="A1" s="67" t="s">
        <v>221</v>
      </c>
      <c r="B1" s="69" t="s">
        <v>222</v>
      </c>
      <c r="C1" s="67" t="s">
        <v>0</v>
      </c>
      <c r="D1" s="71"/>
      <c r="E1" s="73" t="s">
        <v>223</v>
      </c>
      <c r="F1" s="75" t="s">
        <v>225</v>
      </c>
      <c r="G1" s="76"/>
      <c r="H1" s="77"/>
    </row>
    <row r="2" spans="1:8" ht="33.75" customHeight="1" thickBot="1" x14ac:dyDescent="0.3">
      <c r="A2" s="68"/>
      <c r="B2" s="70"/>
      <c r="C2" s="68"/>
      <c r="D2" s="72"/>
      <c r="E2" s="74"/>
      <c r="F2" s="6" t="s">
        <v>0</v>
      </c>
      <c r="G2" s="7" t="s">
        <v>222</v>
      </c>
      <c r="H2" s="8" t="s">
        <v>221</v>
      </c>
    </row>
    <row r="3" spans="1:8" ht="33.75" customHeight="1" thickTop="1" thickBot="1" x14ac:dyDescent="0.3">
      <c r="A3" s="33"/>
      <c r="B3" s="34"/>
      <c r="C3" s="35"/>
      <c r="D3" s="35"/>
      <c r="E3" s="36"/>
      <c r="F3" s="38">
        <v>300000000</v>
      </c>
      <c r="G3" s="38">
        <v>300000000</v>
      </c>
      <c r="H3" s="37"/>
    </row>
    <row r="4" spans="1:8" ht="15.75" thickTop="1" x14ac:dyDescent="0.25">
      <c r="A4" s="63" t="s">
        <v>1</v>
      </c>
      <c r="B4" s="64" t="s">
        <v>2</v>
      </c>
      <c r="C4" s="9" t="s">
        <v>3</v>
      </c>
      <c r="D4" s="10" t="s">
        <v>4</v>
      </c>
      <c r="E4" s="11">
        <v>2.031155935545631E-2</v>
      </c>
      <c r="F4" s="12">
        <f>+$F$3*E4</f>
        <v>6093467.8066368932</v>
      </c>
      <c r="G4" s="65">
        <f>SUM(F4:F11)</f>
        <v>20499821.553944468</v>
      </c>
      <c r="H4" s="66">
        <f>+G4+G12+G24+G31+G35</f>
        <v>114921754.86548308</v>
      </c>
    </row>
    <row r="5" spans="1:8" x14ac:dyDescent="0.25">
      <c r="A5" s="61"/>
      <c r="B5" s="46"/>
      <c r="C5" s="1" t="s">
        <v>5</v>
      </c>
      <c r="D5" s="13" t="s">
        <v>6</v>
      </c>
      <c r="E5" s="14">
        <v>5.1501463344173536E-3</v>
      </c>
      <c r="F5" s="15">
        <f t="shared" ref="F5:F68" si="0">+$F$3*E5</f>
        <v>1545043.9003252061</v>
      </c>
      <c r="G5" s="51"/>
      <c r="H5" s="59"/>
    </row>
    <row r="6" spans="1:8" x14ac:dyDescent="0.25">
      <c r="A6" s="61"/>
      <c r="B6" s="46"/>
      <c r="C6" s="1" t="s">
        <v>7</v>
      </c>
      <c r="D6" s="13" t="s">
        <v>8</v>
      </c>
      <c r="E6" s="14">
        <v>4.4010894397137103E-3</v>
      </c>
      <c r="F6" s="15">
        <f t="shared" si="0"/>
        <v>1320326.8319141131</v>
      </c>
      <c r="G6" s="51"/>
      <c r="H6" s="59"/>
    </row>
    <row r="7" spans="1:8" x14ac:dyDescent="0.25">
      <c r="A7" s="61"/>
      <c r="B7" s="46"/>
      <c r="C7" s="1" t="s">
        <v>9</v>
      </c>
      <c r="D7" s="13" t="s">
        <v>10</v>
      </c>
      <c r="E7" s="14">
        <v>1.4487407272458716E-2</v>
      </c>
      <c r="F7" s="15">
        <f t="shared" si="0"/>
        <v>4346222.1817376148</v>
      </c>
      <c r="G7" s="51"/>
      <c r="H7" s="59"/>
    </row>
    <row r="8" spans="1:8" x14ac:dyDescent="0.25">
      <c r="A8" s="61"/>
      <c r="B8" s="46"/>
      <c r="C8" s="1" t="s">
        <v>11</v>
      </c>
      <c r="D8" s="13" t="s">
        <v>12</v>
      </c>
      <c r="E8" s="14">
        <v>5.2622048742050941E-3</v>
      </c>
      <c r="F8" s="15">
        <f t="shared" si="0"/>
        <v>1578661.4622615282</v>
      </c>
      <c r="G8" s="51"/>
      <c r="H8" s="59"/>
    </row>
    <row r="9" spans="1:8" x14ac:dyDescent="0.25">
      <c r="A9" s="61"/>
      <c r="B9" s="46"/>
      <c r="C9" s="1" t="s">
        <v>13</v>
      </c>
      <c r="D9" s="13" t="s">
        <v>14</v>
      </c>
      <c r="E9" s="14">
        <v>9.2140993414806839E-3</v>
      </c>
      <c r="F9" s="15">
        <f t="shared" si="0"/>
        <v>2764229.8024442052</v>
      </c>
      <c r="G9" s="51"/>
      <c r="H9" s="59"/>
    </row>
    <row r="10" spans="1:8" x14ac:dyDescent="0.25">
      <c r="A10" s="61"/>
      <c r="B10" s="46"/>
      <c r="C10" s="1" t="s">
        <v>15</v>
      </c>
      <c r="D10" s="13" t="s">
        <v>16</v>
      </c>
      <c r="E10" s="14">
        <v>3.9485826229607029E-3</v>
      </c>
      <c r="F10" s="15">
        <f t="shared" si="0"/>
        <v>1184574.7868882108</v>
      </c>
      <c r="G10" s="57">
        <f>+G4/$G$3</f>
        <v>6.8332738513148222E-2</v>
      </c>
      <c r="H10" s="59"/>
    </row>
    <row r="11" spans="1:8" x14ac:dyDescent="0.25">
      <c r="A11" s="61"/>
      <c r="B11" s="46"/>
      <c r="C11" s="1" t="s">
        <v>17</v>
      </c>
      <c r="D11" s="13" t="s">
        <v>18</v>
      </c>
      <c r="E11" s="14">
        <v>5.5576492724556514E-3</v>
      </c>
      <c r="F11" s="22">
        <f t="shared" si="0"/>
        <v>1667294.7817366954</v>
      </c>
      <c r="G11" s="57"/>
      <c r="H11" s="59"/>
    </row>
    <row r="12" spans="1:8" x14ac:dyDescent="0.25">
      <c r="A12" s="61"/>
      <c r="B12" s="44" t="s">
        <v>19</v>
      </c>
      <c r="C12" s="16" t="s">
        <v>20</v>
      </c>
      <c r="D12" s="17" t="s">
        <v>21</v>
      </c>
      <c r="E12" s="18">
        <v>8.0229434075721716E-3</v>
      </c>
      <c r="F12" s="15">
        <f t="shared" si="0"/>
        <v>2406883.0222716513</v>
      </c>
      <c r="G12" s="47">
        <f>SUM(F12:F23)</f>
        <v>31862701.112047855</v>
      </c>
      <c r="H12" s="60"/>
    </row>
    <row r="13" spans="1:8" x14ac:dyDescent="0.25">
      <c r="A13" s="61"/>
      <c r="B13" s="46"/>
      <c r="C13" s="1" t="s">
        <v>22</v>
      </c>
      <c r="D13" s="13" t="s">
        <v>23</v>
      </c>
      <c r="E13" s="14">
        <v>7.7849137753647291E-3</v>
      </c>
      <c r="F13" s="15">
        <f t="shared" si="0"/>
        <v>2335474.1326094186</v>
      </c>
      <c r="G13" s="42"/>
      <c r="H13" s="60"/>
    </row>
    <row r="14" spans="1:8" x14ac:dyDescent="0.25">
      <c r="A14" s="61"/>
      <c r="B14" s="46"/>
      <c r="C14" s="1" t="s">
        <v>24</v>
      </c>
      <c r="D14" s="13" t="s">
        <v>25</v>
      </c>
      <c r="E14" s="14">
        <v>6.5591285683114335E-3</v>
      </c>
      <c r="F14" s="15">
        <f t="shared" si="0"/>
        <v>1967738.5704934301</v>
      </c>
      <c r="G14" s="42"/>
      <c r="H14" s="60"/>
    </row>
    <row r="15" spans="1:8" x14ac:dyDescent="0.25">
      <c r="A15" s="61"/>
      <c r="B15" s="46"/>
      <c r="C15" s="1" t="s">
        <v>26</v>
      </c>
      <c r="D15" s="13" t="s">
        <v>27</v>
      </c>
      <c r="E15" s="14">
        <v>1.3827882755504693E-2</v>
      </c>
      <c r="F15" s="15">
        <f t="shared" si="0"/>
        <v>4148364.8266514079</v>
      </c>
      <c r="G15" s="42"/>
      <c r="H15" s="60"/>
    </row>
    <row r="16" spans="1:8" x14ac:dyDescent="0.25">
      <c r="A16" s="61"/>
      <c r="B16" s="46"/>
      <c r="C16" s="1" t="s">
        <v>28</v>
      </c>
      <c r="D16" s="13" t="s">
        <v>29</v>
      </c>
      <c r="E16" s="14">
        <v>1.2445466955835561E-2</v>
      </c>
      <c r="F16" s="15">
        <f t="shared" si="0"/>
        <v>3733640.086750668</v>
      </c>
      <c r="G16" s="42"/>
      <c r="H16" s="60"/>
    </row>
    <row r="17" spans="1:8" x14ac:dyDescent="0.25">
      <c r="A17" s="61"/>
      <c r="B17" s="46"/>
      <c r="C17" s="1" t="s">
        <v>30</v>
      </c>
      <c r="D17" s="13" t="s">
        <v>31</v>
      </c>
      <c r="E17" s="14">
        <v>1.4774808233888754E-2</v>
      </c>
      <c r="F17" s="15">
        <f t="shared" si="0"/>
        <v>4432442.4701666264</v>
      </c>
      <c r="G17" s="42"/>
      <c r="H17" s="60"/>
    </row>
    <row r="18" spans="1:8" x14ac:dyDescent="0.25">
      <c r="A18" s="61"/>
      <c r="B18" s="46"/>
      <c r="C18" s="1" t="s">
        <v>32</v>
      </c>
      <c r="D18" s="13" t="s">
        <v>33</v>
      </c>
      <c r="E18" s="14">
        <v>9.6720269600185718E-3</v>
      </c>
      <c r="F18" s="15">
        <f t="shared" si="0"/>
        <v>2901608.0880055716</v>
      </c>
      <c r="G18" s="42"/>
      <c r="H18" s="60"/>
    </row>
    <row r="19" spans="1:8" x14ac:dyDescent="0.25">
      <c r="A19" s="61"/>
      <c r="B19" s="46"/>
      <c r="C19" s="1" t="s">
        <v>34</v>
      </c>
      <c r="D19" s="13" t="s">
        <v>35</v>
      </c>
      <c r="E19" s="14">
        <v>6.7458894648686927E-3</v>
      </c>
      <c r="F19" s="15">
        <f t="shared" si="0"/>
        <v>2023766.8394606079</v>
      </c>
      <c r="G19" s="42"/>
      <c r="H19" s="60"/>
    </row>
    <row r="20" spans="1:8" x14ac:dyDescent="0.25">
      <c r="A20" s="61"/>
      <c r="B20" s="46"/>
      <c r="C20" s="1" t="s">
        <v>36</v>
      </c>
      <c r="D20" s="13" t="s">
        <v>37</v>
      </c>
      <c r="E20" s="14">
        <v>8.9780248620232109E-3</v>
      </c>
      <c r="F20" s="15">
        <f t="shared" si="0"/>
        <v>2693407.458606963</v>
      </c>
      <c r="G20" s="42"/>
      <c r="H20" s="60"/>
    </row>
    <row r="21" spans="1:8" x14ac:dyDescent="0.25">
      <c r="A21" s="61"/>
      <c r="B21" s="46"/>
      <c r="C21" s="1" t="s">
        <v>38</v>
      </c>
      <c r="D21" s="13" t="s">
        <v>39</v>
      </c>
      <c r="E21" s="14">
        <v>7.0584111391208924E-3</v>
      </c>
      <c r="F21" s="15">
        <f t="shared" si="0"/>
        <v>2117523.3417362678</v>
      </c>
      <c r="G21" s="42"/>
      <c r="H21" s="60"/>
    </row>
    <row r="22" spans="1:8" x14ac:dyDescent="0.25">
      <c r="A22" s="61"/>
      <c r="B22" s="46"/>
      <c r="C22" s="1" t="s">
        <v>40</v>
      </c>
      <c r="D22" s="13" t="s">
        <v>41</v>
      </c>
      <c r="E22" s="14">
        <v>5.3030255357174264E-3</v>
      </c>
      <c r="F22" s="15">
        <f t="shared" si="0"/>
        <v>1590907.6607152279</v>
      </c>
      <c r="G22" s="57">
        <f>+G12/G3</f>
        <v>0.10620900370682618</v>
      </c>
      <c r="H22" s="60"/>
    </row>
    <row r="23" spans="1:8" x14ac:dyDescent="0.25">
      <c r="A23" s="61"/>
      <c r="B23" s="45"/>
      <c r="C23" s="31" t="s">
        <v>42</v>
      </c>
      <c r="D23" s="20" t="s">
        <v>43</v>
      </c>
      <c r="E23" s="21">
        <v>5.0364820486000581E-3</v>
      </c>
      <c r="F23" s="22">
        <f t="shared" si="0"/>
        <v>1510944.6145800175</v>
      </c>
      <c r="G23" s="57"/>
      <c r="H23" s="60"/>
    </row>
    <row r="24" spans="1:8" x14ac:dyDescent="0.25">
      <c r="A24" s="61"/>
      <c r="B24" s="44" t="s">
        <v>44</v>
      </c>
      <c r="C24" s="16" t="s">
        <v>45</v>
      </c>
      <c r="D24" s="17" t="s">
        <v>46</v>
      </c>
      <c r="E24" s="18">
        <v>1.1520038042539496E-2</v>
      </c>
      <c r="F24" s="15">
        <f t="shared" si="0"/>
        <v>3456011.4127618489</v>
      </c>
      <c r="G24" s="47">
        <f>SUM(F24:F30)</f>
        <v>19812914.332389206</v>
      </c>
      <c r="H24" s="60"/>
    </row>
    <row r="25" spans="1:8" x14ac:dyDescent="0.25">
      <c r="A25" s="61"/>
      <c r="B25" s="46"/>
      <c r="C25" s="1" t="s">
        <v>47</v>
      </c>
      <c r="D25" s="13" t="s">
        <v>48</v>
      </c>
      <c r="E25" s="14">
        <v>1.0469904217167264E-2</v>
      </c>
      <c r="F25" s="15">
        <f t="shared" si="0"/>
        <v>3140971.2651501792</v>
      </c>
      <c r="G25" s="42"/>
      <c r="H25" s="60"/>
    </row>
    <row r="26" spans="1:8" x14ac:dyDescent="0.25">
      <c r="A26" s="61"/>
      <c r="B26" s="46"/>
      <c r="C26" s="1" t="s">
        <v>49</v>
      </c>
      <c r="D26" s="13" t="s">
        <v>50</v>
      </c>
      <c r="E26" s="14">
        <v>6.8876456483181478E-3</v>
      </c>
      <c r="F26" s="15">
        <f t="shared" si="0"/>
        <v>2066293.6944954444</v>
      </c>
      <c r="G26" s="42"/>
      <c r="H26" s="52">
        <f>+H4/H104</f>
        <v>0.38307251621827693</v>
      </c>
    </row>
    <row r="27" spans="1:8" x14ac:dyDescent="0.25">
      <c r="A27" s="61"/>
      <c r="B27" s="46"/>
      <c r="C27" s="1" t="s">
        <v>51</v>
      </c>
      <c r="D27" s="13" t="s">
        <v>52</v>
      </c>
      <c r="E27" s="14">
        <v>1.1216841638254028E-2</v>
      </c>
      <c r="F27" s="15">
        <f t="shared" si="0"/>
        <v>3365052.4914762084</v>
      </c>
      <c r="G27" s="42"/>
      <c r="H27" s="52"/>
    </row>
    <row r="28" spans="1:8" x14ac:dyDescent="0.25">
      <c r="A28" s="61"/>
      <c r="B28" s="46"/>
      <c r="C28" s="1" t="s">
        <v>53</v>
      </c>
      <c r="D28" s="13" t="s">
        <v>54</v>
      </c>
      <c r="E28" s="14">
        <v>9.9655208875066743E-3</v>
      </c>
      <c r="F28" s="15">
        <f t="shared" si="0"/>
        <v>2989656.2662520022</v>
      </c>
      <c r="G28" s="42"/>
      <c r="H28" s="52"/>
    </row>
    <row r="29" spans="1:8" x14ac:dyDescent="0.25">
      <c r="A29" s="61"/>
      <c r="B29" s="46"/>
      <c r="C29" s="1" t="s">
        <v>55</v>
      </c>
      <c r="D29" s="13" t="s">
        <v>56</v>
      </c>
      <c r="E29" s="14">
        <v>1.0293218851265728E-2</v>
      </c>
      <c r="F29" s="15">
        <f t="shared" si="0"/>
        <v>3087965.6553797182</v>
      </c>
      <c r="G29" s="43">
        <f>+G24/G3</f>
        <v>6.6043047774630687E-2</v>
      </c>
      <c r="H29" s="52"/>
    </row>
    <row r="30" spans="1:8" x14ac:dyDescent="0.25">
      <c r="A30" s="61"/>
      <c r="B30" s="45"/>
      <c r="C30" s="31" t="s">
        <v>57</v>
      </c>
      <c r="D30" s="20" t="s">
        <v>58</v>
      </c>
      <c r="E30" s="21">
        <v>5.6898784895793413E-3</v>
      </c>
      <c r="F30" s="22">
        <f t="shared" si="0"/>
        <v>1706963.5468738023</v>
      </c>
      <c r="G30" s="55"/>
      <c r="H30" s="52"/>
    </row>
    <row r="31" spans="1:8" x14ac:dyDescent="0.25">
      <c r="A31" s="61"/>
      <c r="B31" s="44" t="s">
        <v>59</v>
      </c>
      <c r="C31" s="16" t="s">
        <v>60</v>
      </c>
      <c r="D31" s="17" t="s">
        <v>61</v>
      </c>
      <c r="E31" s="18">
        <v>7.6773688189583997E-3</v>
      </c>
      <c r="F31" s="15">
        <f t="shared" si="0"/>
        <v>2303210.64568752</v>
      </c>
      <c r="G31" s="47">
        <f>SUM(F31:F34)</f>
        <v>9876695.8908690736</v>
      </c>
      <c r="H31" s="52"/>
    </row>
    <row r="32" spans="1:8" x14ac:dyDescent="0.25">
      <c r="A32" s="61"/>
      <c r="B32" s="46"/>
      <c r="C32" s="1" t="s">
        <v>62</v>
      </c>
      <c r="D32" s="13" t="s">
        <v>63</v>
      </c>
      <c r="E32" s="14">
        <v>6.2219962576710152E-3</v>
      </c>
      <c r="F32" s="15">
        <f t="shared" si="0"/>
        <v>1866598.8773013046</v>
      </c>
      <c r="G32" s="42"/>
      <c r="H32" s="52"/>
    </row>
    <row r="33" spans="1:8" x14ac:dyDescent="0.25">
      <c r="A33" s="61"/>
      <c r="B33" s="46"/>
      <c r="C33" s="1" t="s">
        <v>64</v>
      </c>
      <c r="D33" s="13" t="s">
        <v>65</v>
      </c>
      <c r="E33" s="14">
        <v>1.1574725365400105E-2</v>
      </c>
      <c r="F33" s="15">
        <f t="shared" si="0"/>
        <v>3472417.6096200314</v>
      </c>
      <c r="G33" s="43">
        <f>+G31/G3</f>
        <v>3.2922319636230248E-2</v>
      </c>
      <c r="H33" s="52"/>
    </row>
    <row r="34" spans="1:8" x14ac:dyDescent="0.25">
      <c r="A34" s="61"/>
      <c r="B34" s="45"/>
      <c r="C34" s="31" t="s">
        <v>66</v>
      </c>
      <c r="D34" s="20" t="s">
        <v>67</v>
      </c>
      <c r="E34" s="21">
        <v>7.448229194200723E-3</v>
      </c>
      <c r="F34" s="22">
        <f t="shared" si="0"/>
        <v>2234468.758260217</v>
      </c>
      <c r="G34" s="55"/>
      <c r="H34" s="52"/>
    </row>
    <row r="35" spans="1:8" x14ac:dyDescent="0.25">
      <c r="A35" s="61"/>
      <c r="B35" s="46" t="s">
        <v>68</v>
      </c>
      <c r="C35" s="1" t="s">
        <v>69</v>
      </c>
      <c r="D35" s="13" t="s">
        <v>70</v>
      </c>
      <c r="E35" s="14">
        <v>1.0136593308593251E-2</v>
      </c>
      <c r="F35" s="15">
        <f t="shared" si="0"/>
        <v>3040977.9925779752</v>
      </c>
      <c r="G35" s="51">
        <f>SUM(F35:F43)</f>
        <v>32869621.976232477</v>
      </c>
      <c r="H35" s="53"/>
    </row>
    <row r="36" spans="1:8" x14ac:dyDescent="0.25">
      <c r="A36" s="61"/>
      <c r="B36" s="46"/>
      <c r="C36" s="1" t="s">
        <v>71</v>
      </c>
      <c r="D36" s="13" t="s">
        <v>72</v>
      </c>
      <c r="E36" s="14">
        <v>1.2865767166608009E-2</v>
      </c>
      <c r="F36" s="15">
        <f t="shared" si="0"/>
        <v>3859730.1499824026</v>
      </c>
      <c r="G36" s="51"/>
      <c r="H36" s="53"/>
    </row>
    <row r="37" spans="1:8" x14ac:dyDescent="0.25">
      <c r="A37" s="61"/>
      <c r="B37" s="46"/>
      <c r="C37" s="1" t="s">
        <v>73</v>
      </c>
      <c r="D37" s="13" t="s">
        <v>74</v>
      </c>
      <c r="E37" s="14">
        <v>1.1057462341821485E-2</v>
      </c>
      <c r="F37" s="15">
        <f t="shared" si="0"/>
        <v>3317238.7025464457</v>
      </c>
      <c r="G37" s="51"/>
      <c r="H37" s="53"/>
    </row>
    <row r="38" spans="1:8" x14ac:dyDescent="0.25">
      <c r="A38" s="61"/>
      <c r="B38" s="46"/>
      <c r="C38" s="1" t="s">
        <v>75</v>
      </c>
      <c r="D38" s="13" t="s">
        <v>76</v>
      </c>
      <c r="E38" s="14">
        <v>1.2134242833870299E-2</v>
      </c>
      <c r="F38" s="15">
        <f t="shared" si="0"/>
        <v>3640272.8501610896</v>
      </c>
      <c r="G38" s="51"/>
      <c r="H38" s="53"/>
    </row>
    <row r="39" spans="1:8" x14ac:dyDescent="0.25">
      <c r="A39" s="61"/>
      <c r="B39" s="46"/>
      <c r="C39" s="1" t="s">
        <v>77</v>
      </c>
      <c r="D39" s="13" t="s">
        <v>78</v>
      </c>
      <c r="E39" s="14">
        <v>1.5133276478702641E-2</v>
      </c>
      <c r="F39" s="15">
        <f t="shared" si="0"/>
        <v>4539982.943610792</v>
      </c>
      <c r="G39" s="51"/>
      <c r="H39" s="53"/>
    </row>
    <row r="40" spans="1:8" x14ac:dyDescent="0.25">
      <c r="A40" s="61"/>
      <c r="B40" s="46"/>
      <c r="C40" s="1" t="s">
        <v>79</v>
      </c>
      <c r="D40" s="13" t="s">
        <v>80</v>
      </c>
      <c r="E40" s="14">
        <v>9.8005099950286365E-3</v>
      </c>
      <c r="F40" s="15">
        <f t="shared" si="0"/>
        <v>2940152.9985085907</v>
      </c>
      <c r="G40" s="51"/>
      <c r="H40" s="53"/>
    </row>
    <row r="41" spans="1:8" x14ac:dyDescent="0.25">
      <c r="A41" s="61"/>
      <c r="B41" s="46"/>
      <c r="C41" s="1" t="s">
        <v>81</v>
      </c>
      <c r="D41" s="13" t="s">
        <v>82</v>
      </c>
      <c r="E41" s="14">
        <v>1.2874711654504423E-2</v>
      </c>
      <c r="F41" s="15">
        <f t="shared" si="0"/>
        <v>3862413.4963513268</v>
      </c>
      <c r="G41" s="51"/>
      <c r="H41" s="53"/>
    </row>
    <row r="42" spans="1:8" x14ac:dyDescent="0.25">
      <c r="A42" s="61"/>
      <c r="B42" s="46"/>
      <c r="C42" s="1" t="s">
        <v>83</v>
      </c>
      <c r="D42" s="13" t="s">
        <v>84</v>
      </c>
      <c r="E42" s="14">
        <v>1.4069372350977997E-2</v>
      </c>
      <c r="F42" s="15">
        <f t="shared" si="0"/>
        <v>4220811.7052933993</v>
      </c>
      <c r="G42" s="57">
        <f>+G35/G3</f>
        <v>0.10956540658744159</v>
      </c>
      <c r="H42" s="53"/>
    </row>
    <row r="43" spans="1:8" ht="15.75" thickBot="1" x14ac:dyDescent="0.3">
      <c r="A43" s="62"/>
      <c r="B43" s="56"/>
      <c r="C43" s="3" t="s">
        <v>85</v>
      </c>
      <c r="D43" s="23" t="s">
        <v>86</v>
      </c>
      <c r="E43" s="24">
        <v>1.149347045733486E-2</v>
      </c>
      <c r="F43" s="25">
        <f t="shared" si="0"/>
        <v>3448041.137200458</v>
      </c>
      <c r="G43" s="58"/>
      <c r="H43" s="54"/>
    </row>
    <row r="44" spans="1:8" ht="15.75" thickTop="1" x14ac:dyDescent="0.25">
      <c r="A44" s="61" t="s">
        <v>87</v>
      </c>
      <c r="B44" s="46" t="s">
        <v>88</v>
      </c>
      <c r="C44" s="1" t="s">
        <v>89</v>
      </c>
      <c r="D44" s="13" t="s">
        <v>90</v>
      </c>
      <c r="E44" s="14">
        <v>8.3975114531753877E-3</v>
      </c>
      <c r="F44" s="15">
        <f t="shared" si="0"/>
        <v>2519253.4359526164</v>
      </c>
      <c r="G44" s="51">
        <f>SUM(F44:F53)</f>
        <v>30327446.391138852</v>
      </c>
      <c r="H44" s="59">
        <f>+G44+G54+G56+G61</f>
        <v>68740469.864171341</v>
      </c>
    </row>
    <row r="45" spans="1:8" x14ac:dyDescent="0.25">
      <c r="A45" s="61"/>
      <c r="B45" s="46"/>
      <c r="C45" s="1" t="s">
        <v>91</v>
      </c>
      <c r="D45" s="13" t="s">
        <v>92</v>
      </c>
      <c r="E45" s="14">
        <v>1.2162845860404978E-2</v>
      </c>
      <c r="F45" s="15">
        <f t="shared" si="0"/>
        <v>3648853.7581214937</v>
      </c>
      <c r="G45" s="51"/>
      <c r="H45" s="59"/>
    </row>
    <row r="46" spans="1:8" x14ac:dyDescent="0.25">
      <c r="A46" s="61"/>
      <c r="B46" s="46"/>
      <c r="C46" s="1" t="s">
        <v>93</v>
      </c>
      <c r="D46" s="13" t="s">
        <v>94</v>
      </c>
      <c r="E46" s="14">
        <v>9.3063102298066511E-3</v>
      </c>
      <c r="F46" s="15">
        <f t="shared" si="0"/>
        <v>2791893.0689419955</v>
      </c>
      <c r="G46" s="51"/>
      <c r="H46" s="59"/>
    </row>
    <row r="47" spans="1:8" x14ac:dyDescent="0.25">
      <c r="A47" s="61"/>
      <c r="B47" s="46"/>
      <c r="C47" s="1" t="s">
        <v>95</v>
      </c>
      <c r="D47" s="13" t="s">
        <v>96</v>
      </c>
      <c r="E47" s="14">
        <v>1.5559321373486017E-2</v>
      </c>
      <c r="F47" s="15">
        <f t="shared" si="0"/>
        <v>4667796.4120458048</v>
      </c>
      <c r="G47" s="51"/>
      <c r="H47" s="59"/>
    </row>
    <row r="48" spans="1:8" x14ac:dyDescent="0.25">
      <c r="A48" s="61"/>
      <c r="B48" s="46"/>
      <c r="C48" s="1" t="s">
        <v>97</v>
      </c>
      <c r="D48" s="13" t="s">
        <v>98</v>
      </c>
      <c r="E48" s="14">
        <v>6.9222277262407355E-3</v>
      </c>
      <c r="F48" s="15">
        <f t="shared" si="0"/>
        <v>2076668.3178722207</v>
      </c>
      <c r="G48" s="51"/>
      <c r="H48" s="59"/>
    </row>
    <row r="49" spans="1:8" x14ac:dyDescent="0.25">
      <c r="A49" s="61"/>
      <c r="B49" s="46"/>
      <c r="C49" s="1" t="s">
        <v>99</v>
      </c>
      <c r="D49" s="13" t="s">
        <v>100</v>
      </c>
      <c r="E49" s="14">
        <v>1.0323850939809868E-2</v>
      </c>
      <c r="F49" s="15">
        <f t="shared" si="0"/>
        <v>3097155.2819429603</v>
      </c>
      <c r="G49" s="51"/>
      <c r="H49" s="59"/>
    </row>
    <row r="50" spans="1:8" x14ac:dyDescent="0.25">
      <c r="A50" s="61"/>
      <c r="B50" s="46"/>
      <c r="C50" s="1" t="s">
        <v>101</v>
      </c>
      <c r="D50" s="13" t="s">
        <v>102</v>
      </c>
      <c r="E50" s="14">
        <v>9.9044092045689116E-3</v>
      </c>
      <c r="F50" s="15">
        <f t="shared" si="0"/>
        <v>2971322.7613706733</v>
      </c>
      <c r="G50" s="51"/>
      <c r="H50" s="59"/>
    </row>
    <row r="51" spans="1:8" x14ac:dyDescent="0.25">
      <c r="A51" s="61"/>
      <c r="B51" s="46"/>
      <c r="C51" s="1" t="s">
        <v>103</v>
      </c>
      <c r="D51" s="13" t="s">
        <v>104</v>
      </c>
      <c r="E51" s="14">
        <v>1.012744305664031E-2</v>
      </c>
      <c r="F51" s="15">
        <f t="shared" si="0"/>
        <v>3038232.916992093</v>
      </c>
      <c r="G51" s="51"/>
      <c r="H51" s="59"/>
    </row>
    <row r="52" spans="1:8" x14ac:dyDescent="0.25">
      <c r="A52" s="61"/>
      <c r="B52" s="46"/>
      <c r="C52" s="1" t="s">
        <v>105</v>
      </c>
      <c r="D52" s="13" t="s">
        <v>106</v>
      </c>
      <c r="E52" s="14">
        <v>1.1254384667147198E-2</v>
      </c>
      <c r="F52" s="15">
        <f t="shared" si="0"/>
        <v>3376315.4001441593</v>
      </c>
      <c r="G52" s="57">
        <f>+G44/G3</f>
        <v>0.10109148797046284</v>
      </c>
      <c r="H52" s="59"/>
    </row>
    <row r="53" spans="1:8" x14ac:dyDescent="0.25">
      <c r="A53" s="61"/>
      <c r="B53" s="46"/>
      <c r="C53" s="1" t="s">
        <v>107</v>
      </c>
      <c r="D53" s="13" t="s">
        <v>108</v>
      </c>
      <c r="E53" s="14">
        <v>7.133183459182786E-3</v>
      </c>
      <c r="F53" s="22">
        <f t="shared" si="0"/>
        <v>2139955.0377548356</v>
      </c>
      <c r="G53" s="57"/>
      <c r="H53" s="59"/>
    </row>
    <row r="54" spans="1:8" x14ac:dyDescent="0.25">
      <c r="A54" s="61"/>
      <c r="B54" s="44" t="s">
        <v>109</v>
      </c>
      <c r="C54" s="16" t="s">
        <v>110</v>
      </c>
      <c r="D54" s="17" t="s">
        <v>111</v>
      </c>
      <c r="E54" s="18">
        <v>1.4848190243688631E-2</v>
      </c>
      <c r="F54" s="15">
        <f t="shared" si="0"/>
        <v>4454457.0731065888</v>
      </c>
      <c r="G54" s="32">
        <f>SUM(F54:F55)</f>
        <v>6727691.248166888</v>
      </c>
      <c r="H54" s="60"/>
    </row>
    <row r="55" spans="1:8" x14ac:dyDescent="0.25">
      <c r="A55" s="61"/>
      <c r="B55" s="45"/>
      <c r="C55" s="31" t="s">
        <v>112</v>
      </c>
      <c r="D55" s="20" t="s">
        <v>113</v>
      </c>
      <c r="E55" s="21">
        <v>7.5774472502009972E-3</v>
      </c>
      <c r="F55" s="22">
        <f t="shared" si="0"/>
        <v>2273234.1750602992</v>
      </c>
      <c r="G55" s="27">
        <f>+G54/G3</f>
        <v>2.2425637493889625E-2</v>
      </c>
      <c r="H55" s="52">
        <f>+H44/H104</f>
        <v>0.22913489954723781</v>
      </c>
    </row>
    <row r="56" spans="1:8" x14ac:dyDescent="0.25">
      <c r="A56" s="61"/>
      <c r="B56" s="44" t="s">
        <v>114</v>
      </c>
      <c r="C56" s="16" t="s">
        <v>115</v>
      </c>
      <c r="D56" s="17" t="s">
        <v>116</v>
      </c>
      <c r="E56" s="18">
        <v>9.7993257269496231E-3</v>
      </c>
      <c r="F56" s="15">
        <f t="shared" si="0"/>
        <v>2939797.7180848871</v>
      </c>
      <c r="G56" s="47">
        <f>SUM(F56:F60)</f>
        <v>13503728.501202036</v>
      </c>
      <c r="H56" s="52"/>
    </row>
    <row r="57" spans="1:8" x14ac:dyDescent="0.25">
      <c r="A57" s="61"/>
      <c r="B57" s="46"/>
      <c r="C57" s="1" t="s">
        <v>117</v>
      </c>
      <c r="D57" s="13" t="s">
        <v>118</v>
      </c>
      <c r="E57" s="14">
        <v>9.3152600241745119E-3</v>
      </c>
      <c r="F57" s="15">
        <f t="shared" si="0"/>
        <v>2794578.0072523537</v>
      </c>
      <c r="G57" s="42"/>
      <c r="H57" s="52"/>
    </row>
    <row r="58" spans="1:8" x14ac:dyDescent="0.25">
      <c r="A58" s="61"/>
      <c r="B58" s="46"/>
      <c r="C58" s="1" t="s">
        <v>119</v>
      </c>
      <c r="D58" s="13" t="s">
        <v>120</v>
      </c>
      <c r="E58" s="14">
        <v>1.0081982034222222E-2</v>
      </c>
      <c r="F58" s="15">
        <f t="shared" si="0"/>
        <v>3024594.6102666664</v>
      </c>
      <c r="G58" s="42"/>
      <c r="H58" s="52"/>
    </row>
    <row r="59" spans="1:8" x14ac:dyDescent="0.25">
      <c r="A59" s="61"/>
      <c r="B59" s="46"/>
      <c r="C59" s="1" t="s">
        <v>121</v>
      </c>
      <c r="D59" s="13" t="s">
        <v>122</v>
      </c>
      <c r="E59" s="14">
        <v>8.4379344630049462E-3</v>
      </c>
      <c r="F59" s="15">
        <f t="shared" si="0"/>
        <v>2531380.3389014839</v>
      </c>
      <c r="G59" s="43">
        <f>+G56/G3</f>
        <v>4.5012428337340121E-2</v>
      </c>
      <c r="H59" s="52"/>
    </row>
    <row r="60" spans="1:8" x14ac:dyDescent="0.25">
      <c r="A60" s="61"/>
      <c r="B60" s="45"/>
      <c r="C60" s="31" t="s">
        <v>123</v>
      </c>
      <c r="D60" s="20" t="s">
        <v>124</v>
      </c>
      <c r="E60" s="21">
        <v>7.3779260889888128E-3</v>
      </c>
      <c r="F60" s="22">
        <f t="shared" si="0"/>
        <v>2213377.8266966436</v>
      </c>
      <c r="G60" s="55"/>
      <c r="H60" s="52"/>
    </row>
    <row r="61" spans="1:8" x14ac:dyDescent="0.25">
      <c r="A61" s="61"/>
      <c r="B61" s="46" t="s">
        <v>125</v>
      </c>
      <c r="C61" s="1" t="s">
        <v>126</v>
      </c>
      <c r="D61" s="13" t="s">
        <v>127</v>
      </c>
      <c r="E61" s="14">
        <v>7.6919271962900947E-3</v>
      </c>
      <c r="F61" s="15">
        <f t="shared" si="0"/>
        <v>2307578.1588870282</v>
      </c>
      <c r="G61" s="51">
        <f>SUM(F61:F65)</f>
        <v>18181603.723663568</v>
      </c>
      <c r="H61" s="53"/>
    </row>
    <row r="62" spans="1:8" x14ac:dyDescent="0.25">
      <c r="A62" s="61"/>
      <c r="B62" s="46"/>
      <c r="C62" s="1" t="s">
        <v>128</v>
      </c>
      <c r="D62" s="13" t="s">
        <v>129</v>
      </c>
      <c r="E62" s="14">
        <v>9.5424973779208635E-3</v>
      </c>
      <c r="F62" s="15">
        <f t="shared" si="0"/>
        <v>2862749.213376259</v>
      </c>
      <c r="G62" s="51"/>
      <c r="H62" s="53"/>
    </row>
    <row r="63" spans="1:8" x14ac:dyDescent="0.25">
      <c r="A63" s="61"/>
      <c r="B63" s="46"/>
      <c r="C63" s="1" t="s">
        <v>130</v>
      </c>
      <c r="D63" s="13" t="s">
        <v>131</v>
      </c>
      <c r="E63" s="14">
        <v>2.3417588953708102E-2</v>
      </c>
      <c r="F63" s="15">
        <f t="shared" si="0"/>
        <v>7025276.6861124309</v>
      </c>
      <c r="G63" s="51"/>
      <c r="H63" s="53"/>
    </row>
    <row r="64" spans="1:8" x14ac:dyDescent="0.25">
      <c r="A64" s="61"/>
      <c r="B64" s="46"/>
      <c r="C64" s="1" t="s">
        <v>132</v>
      </c>
      <c r="D64" s="13" t="s">
        <v>133</v>
      </c>
      <c r="E64" s="14">
        <v>7.6004548672672506E-3</v>
      </c>
      <c r="F64" s="15">
        <f t="shared" si="0"/>
        <v>2280136.460180175</v>
      </c>
      <c r="G64" s="57">
        <f>+G61/G3</f>
        <v>6.0605345745545228E-2</v>
      </c>
      <c r="H64" s="53"/>
    </row>
    <row r="65" spans="1:8" ht="15.75" thickBot="1" x14ac:dyDescent="0.3">
      <c r="A65" s="62"/>
      <c r="B65" s="56"/>
      <c r="C65" s="3" t="s">
        <v>134</v>
      </c>
      <c r="D65" s="23" t="s">
        <v>135</v>
      </c>
      <c r="E65" s="24">
        <v>1.2352877350358926E-2</v>
      </c>
      <c r="F65" s="25">
        <f t="shared" si="0"/>
        <v>3705863.2051076777</v>
      </c>
      <c r="G65" s="58"/>
      <c r="H65" s="54"/>
    </row>
    <row r="66" spans="1:8" ht="15.75" thickTop="1" x14ac:dyDescent="0.25">
      <c r="A66" s="48" t="s">
        <v>136</v>
      </c>
      <c r="B66" s="46" t="s">
        <v>137</v>
      </c>
      <c r="C66" s="1" t="s">
        <v>138</v>
      </c>
      <c r="D66" s="13" t="s">
        <v>139</v>
      </c>
      <c r="E66" s="14">
        <v>1.3902169491684178E-2</v>
      </c>
      <c r="F66" s="15">
        <f t="shared" si="0"/>
        <v>4170650.8475052537</v>
      </c>
      <c r="G66" s="51">
        <f>SUM(F66:F69)</f>
        <v>14054516.488653589</v>
      </c>
      <c r="H66" s="59">
        <f>+G66+G70+G72+G77+G83+G85+G90+G99</f>
        <v>116337775.27034557</v>
      </c>
    </row>
    <row r="67" spans="1:8" x14ac:dyDescent="0.25">
      <c r="A67" s="48"/>
      <c r="B67" s="46"/>
      <c r="C67" s="1" t="s">
        <v>140</v>
      </c>
      <c r="D67" s="13" t="s">
        <v>141</v>
      </c>
      <c r="E67" s="14">
        <v>1.1448733216220617E-2</v>
      </c>
      <c r="F67" s="15">
        <f t="shared" si="0"/>
        <v>3434619.9648661851</v>
      </c>
      <c r="G67" s="51"/>
      <c r="H67" s="59"/>
    </row>
    <row r="68" spans="1:8" x14ac:dyDescent="0.25">
      <c r="A68" s="48"/>
      <c r="B68" s="46"/>
      <c r="C68" s="1" t="s">
        <v>142</v>
      </c>
      <c r="D68" s="13" t="s">
        <v>143</v>
      </c>
      <c r="E68" s="14">
        <v>9.6267528953015522E-3</v>
      </c>
      <c r="F68" s="15">
        <f t="shared" si="0"/>
        <v>2888025.8685904657</v>
      </c>
      <c r="G68" s="57">
        <f>+G66/G3</f>
        <v>4.6848388295511967E-2</v>
      </c>
      <c r="H68" s="59"/>
    </row>
    <row r="69" spans="1:8" x14ac:dyDescent="0.25">
      <c r="A69" s="48"/>
      <c r="B69" s="46"/>
      <c r="C69" s="1" t="s">
        <v>144</v>
      </c>
      <c r="D69" s="13" t="s">
        <v>145</v>
      </c>
      <c r="E69" s="14">
        <v>1.1870732692305616E-2</v>
      </c>
      <c r="F69" s="22">
        <f t="shared" ref="F69:F103" si="1">+$F$3*E69</f>
        <v>3561219.8076916849</v>
      </c>
      <c r="G69" s="57"/>
      <c r="H69" s="59"/>
    </row>
    <row r="70" spans="1:8" x14ac:dyDescent="0.25">
      <c r="A70" s="48"/>
      <c r="B70" s="44" t="s">
        <v>146</v>
      </c>
      <c r="C70" s="16" t="s">
        <v>147</v>
      </c>
      <c r="D70" s="17" t="s">
        <v>148</v>
      </c>
      <c r="E70" s="18">
        <v>1.1771299903940182E-2</v>
      </c>
      <c r="F70" s="15">
        <f t="shared" si="1"/>
        <v>3531389.9711820548</v>
      </c>
      <c r="G70" s="32">
        <f>SUM(F70:F71)</f>
        <v>6581823.1814367939</v>
      </c>
      <c r="H70" s="60"/>
    </row>
    <row r="71" spans="1:8" x14ac:dyDescent="0.25">
      <c r="A71" s="48"/>
      <c r="B71" s="45"/>
      <c r="C71" s="31" t="s">
        <v>149</v>
      </c>
      <c r="D71" s="20" t="s">
        <v>150</v>
      </c>
      <c r="E71" s="21">
        <v>1.016811070084913E-2</v>
      </c>
      <c r="F71" s="22">
        <f t="shared" si="1"/>
        <v>3050433.210254739</v>
      </c>
      <c r="G71" s="27">
        <f>+G70/G3</f>
        <v>2.1939410604789312E-2</v>
      </c>
      <c r="H71" s="60"/>
    </row>
    <row r="72" spans="1:8" x14ac:dyDescent="0.25">
      <c r="A72" s="48"/>
      <c r="B72" s="44" t="s">
        <v>151</v>
      </c>
      <c r="C72" s="16" t="s">
        <v>152</v>
      </c>
      <c r="D72" s="17" t="s">
        <v>153</v>
      </c>
      <c r="E72" s="18">
        <v>1.3480273462794245E-2</v>
      </c>
      <c r="F72" s="15">
        <f t="shared" si="1"/>
        <v>4044082.0388382734</v>
      </c>
      <c r="G72" s="47">
        <f>SUM(F72:F76)</f>
        <v>22814847.341953427</v>
      </c>
      <c r="H72" s="60"/>
    </row>
    <row r="73" spans="1:8" x14ac:dyDescent="0.25">
      <c r="A73" s="48"/>
      <c r="B73" s="46"/>
      <c r="C73" s="1" t="s">
        <v>154</v>
      </c>
      <c r="D73" s="13" t="s">
        <v>155</v>
      </c>
      <c r="E73" s="14">
        <v>1.2080426286360614E-2</v>
      </c>
      <c r="F73" s="15">
        <f t="shared" si="1"/>
        <v>3624127.8859081841</v>
      </c>
      <c r="G73" s="42"/>
      <c r="H73" s="60"/>
    </row>
    <row r="74" spans="1:8" x14ac:dyDescent="0.25">
      <c r="A74" s="48"/>
      <c r="B74" s="46"/>
      <c r="C74" s="1" t="s">
        <v>156</v>
      </c>
      <c r="D74" s="13" t="s">
        <v>157</v>
      </c>
      <c r="E74" s="14">
        <v>1.8291126412986698E-2</v>
      </c>
      <c r="F74" s="15">
        <f t="shared" si="1"/>
        <v>5487337.9238960091</v>
      </c>
      <c r="G74" s="42"/>
      <c r="H74" s="60"/>
    </row>
    <row r="75" spans="1:8" x14ac:dyDescent="0.25">
      <c r="A75" s="48"/>
      <c r="B75" s="46"/>
      <c r="C75" s="1" t="s">
        <v>158</v>
      </c>
      <c r="D75" s="13" t="s">
        <v>159</v>
      </c>
      <c r="E75" s="14">
        <v>1.4539729698968565E-2</v>
      </c>
      <c r="F75" s="15">
        <f t="shared" si="1"/>
        <v>4361918.9096905692</v>
      </c>
      <c r="G75" s="43">
        <f>+G72/G3</f>
        <v>7.6049491139844758E-2</v>
      </c>
      <c r="H75" s="60"/>
    </row>
    <row r="76" spans="1:8" x14ac:dyDescent="0.25">
      <c r="A76" s="48"/>
      <c r="B76" s="45"/>
      <c r="C76" s="31" t="s">
        <v>160</v>
      </c>
      <c r="D76" s="20" t="s">
        <v>161</v>
      </c>
      <c r="E76" s="21">
        <v>1.7657935278734632E-2</v>
      </c>
      <c r="F76" s="15">
        <f t="shared" si="1"/>
        <v>5297380.5836203899</v>
      </c>
      <c r="G76" s="55"/>
      <c r="H76" s="60"/>
    </row>
    <row r="77" spans="1:8" x14ac:dyDescent="0.25">
      <c r="A77" s="48"/>
      <c r="B77" s="46" t="s">
        <v>162</v>
      </c>
      <c r="C77" s="1" t="s">
        <v>163</v>
      </c>
      <c r="D77" s="13" t="s">
        <v>164</v>
      </c>
      <c r="E77" s="14">
        <v>1.3211976320629985E-2</v>
      </c>
      <c r="F77" s="19">
        <f t="shared" si="1"/>
        <v>3963592.8961889953</v>
      </c>
      <c r="G77" s="42">
        <f>SUM(F77:F82)</f>
        <v>15124628.279854514</v>
      </c>
      <c r="H77" s="60"/>
    </row>
    <row r="78" spans="1:8" x14ac:dyDescent="0.25">
      <c r="A78" s="48"/>
      <c r="B78" s="46"/>
      <c r="C78" s="1" t="s">
        <v>165</v>
      </c>
      <c r="D78" s="13" t="s">
        <v>166</v>
      </c>
      <c r="E78" s="14">
        <v>9.9462242733138091E-3</v>
      </c>
      <c r="F78" s="15">
        <f t="shared" si="1"/>
        <v>2983867.2819941426</v>
      </c>
      <c r="G78" s="42"/>
      <c r="H78" s="60"/>
    </row>
    <row r="79" spans="1:8" x14ac:dyDescent="0.25">
      <c r="A79" s="48"/>
      <c r="B79" s="46"/>
      <c r="C79" s="1" t="s">
        <v>167</v>
      </c>
      <c r="D79" s="13" t="s">
        <v>168</v>
      </c>
      <c r="E79" s="14">
        <v>7.2135932700398784E-3</v>
      </c>
      <c r="F79" s="15">
        <f t="shared" si="1"/>
        <v>2164077.9810119634</v>
      </c>
      <c r="G79" s="42"/>
      <c r="H79" s="60"/>
    </row>
    <row r="80" spans="1:8" x14ac:dyDescent="0.25">
      <c r="A80" s="48"/>
      <c r="B80" s="46"/>
      <c r="C80" s="1" t="s">
        <v>169</v>
      </c>
      <c r="D80" s="13" t="s">
        <v>170</v>
      </c>
      <c r="E80" s="14">
        <v>4.6655193228436875E-3</v>
      </c>
      <c r="F80" s="15">
        <f t="shared" si="1"/>
        <v>1399655.7968531062</v>
      </c>
      <c r="G80" s="42"/>
      <c r="H80" s="60"/>
    </row>
    <row r="81" spans="1:8" x14ac:dyDescent="0.25">
      <c r="A81" s="48"/>
      <c r="B81" s="46"/>
      <c r="C81" s="1" t="s">
        <v>171</v>
      </c>
      <c r="D81" s="13" t="s">
        <v>172</v>
      </c>
      <c r="E81" s="14">
        <v>8.1852487326510102E-3</v>
      </c>
      <c r="F81" s="15">
        <f t="shared" si="1"/>
        <v>2455574.6197953029</v>
      </c>
      <c r="G81" s="43">
        <f>+G77/G3</f>
        <v>5.0415427599515047E-2</v>
      </c>
      <c r="H81" s="60"/>
    </row>
    <row r="82" spans="1:8" x14ac:dyDescent="0.25">
      <c r="A82" s="48"/>
      <c r="B82" s="46"/>
      <c r="C82" s="1" t="s">
        <v>173</v>
      </c>
      <c r="D82" s="13" t="s">
        <v>174</v>
      </c>
      <c r="E82" s="14">
        <v>7.1928656800366725E-3</v>
      </c>
      <c r="F82" s="22">
        <f t="shared" si="1"/>
        <v>2157859.7040110016</v>
      </c>
      <c r="G82" s="43"/>
      <c r="H82" s="60"/>
    </row>
    <row r="83" spans="1:8" x14ac:dyDescent="0.25">
      <c r="A83" s="48"/>
      <c r="B83" s="44" t="s">
        <v>175</v>
      </c>
      <c r="C83" s="16" t="s">
        <v>176</v>
      </c>
      <c r="D83" s="17" t="s">
        <v>177</v>
      </c>
      <c r="E83" s="18">
        <v>1.4067091737576847E-2</v>
      </c>
      <c r="F83" s="15">
        <f t="shared" si="1"/>
        <v>4220127.5212730542</v>
      </c>
      <c r="G83" s="32">
        <f>SUM(F83:F84)</f>
        <v>6528455.0514144916</v>
      </c>
      <c r="H83" s="60"/>
    </row>
    <row r="84" spans="1:8" x14ac:dyDescent="0.25">
      <c r="A84" s="48"/>
      <c r="B84" s="45"/>
      <c r="C84" s="31" t="s">
        <v>178</v>
      </c>
      <c r="D84" s="20" t="s">
        <v>179</v>
      </c>
      <c r="E84" s="21">
        <v>7.6944251004714571E-3</v>
      </c>
      <c r="F84" s="15">
        <f t="shared" si="1"/>
        <v>2308327.530141437</v>
      </c>
      <c r="G84" s="27">
        <f>+G83/G3</f>
        <v>2.1761516838048306E-2</v>
      </c>
      <c r="H84" s="60"/>
    </row>
    <row r="85" spans="1:8" x14ac:dyDescent="0.25">
      <c r="A85" s="49"/>
      <c r="B85" s="44" t="s">
        <v>180</v>
      </c>
      <c r="C85" s="16" t="s">
        <v>181</v>
      </c>
      <c r="D85" s="17" t="s">
        <v>182</v>
      </c>
      <c r="E85" s="18">
        <v>1.5256244974775809E-2</v>
      </c>
      <c r="F85" s="19">
        <f t="shared" si="1"/>
        <v>4576873.4924327424</v>
      </c>
      <c r="G85" s="47">
        <f>SUM(F85:F89)</f>
        <v>17044631.5940855</v>
      </c>
      <c r="H85" s="52">
        <f>+H66/H104</f>
        <v>0.3877925842344852</v>
      </c>
    </row>
    <row r="86" spans="1:8" x14ac:dyDescent="0.25">
      <c r="A86" s="49"/>
      <c r="B86" s="46"/>
      <c r="C86" s="1" t="s">
        <v>183</v>
      </c>
      <c r="D86" s="13" t="s">
        <v>184</v>
      </c>
      <c r="E86" s="14">
        <v>1.1834685700065651E-2</v>
      </c>
      <c r="F86" s="15">
        <f t="shared" si="1"/>
        <v>3550405.7100196951</v>
      </c>
      <c r="G86" s="42"/>
      <c r="H86" s="52"/>
    </row>
    <row r="87" spans="1:8" x14ac:dyDescent="0.25">
      <c r="A87" s="49"/>
      <c r="B87" s="46"/>
      <c r="C87" s="1" t="s">
        <v>185</v>
      </c>
      <c r="D87" s="13" t="s">
        <v>186</v>
      </c>
      <c r="E87" s="14">
        <v>1.2432847451188347E-2</v>
      </c>
      <c r="F87" s="15">
        <f t="shared" si="1"/>
        <v>3729854.2353565041</v>
      </c>
      <c r="G87" s="42"/>
      <c r="H87" s="52"/>
    </row>
    <row r="88" spans="1:8" x14ac:dyDescent="0.25">
      <c r="A88" s="49"/>
      <c r="B88" s="46"/>
      <c r="C88" s="1" t="s">
        <v>187</v>
      </c>
      <c r="D88" s="13" t="s">
        <v>188</v>
      </c>
      <c r="E88" s="14">
        <v>7.6764207838341241E-3</v>
      </c>
      <c r="F88" s="15">
        <f t="shared" si="1"/>
        <v>2302926.2351502371</v>
      </c>
      <c r="G88" s="43">
        <f>+G85/G3</f>
        <v>5.6815438646951669E-2</v>
      </c>
      <c r="H88" s="52"/>
    </row>
    <row r="89" spans="1:8" x14ac:dyDescent="0.25">
      <c r="A89" s="49"/>
      <c r="B89" s="45"/>
      <c r="C89" s="31" t="s">
        <v>189</v>
      </c>
      <c r="D89" s="20" t="s">
        <v>190</v>
      </c>
      <c r="E89" s="21">
        <v>9.6152397370877375E-3</v>
      </c>
      <c r="F89" s="22">
        <f t="shared" si="1"/>
        <v>2884571.9211263214</v>
      </c>
      <c r="G89" s="55"/>
      <c r="H89" s="52"/>
    </row>
    <row r="90" spans="1:8" x14ac:dyDescent="0.25">
      <c r="A90" s="48"/>
      <c r="B90" s="44" t="s">
        <v>191</v>
      </c>
      <c r="C90" s="16" t="s">
        <v>192</v>
      </c>
      <c r="D90" s="17" t="s">
        <v>193</v>
      </c>
      <c r="E90" s="18">
        <v>7.0348596186909475E-3</v>
      </c>
      <c r="F90" s="15">
        <f t="shared" si="1"/>
        <v>2110457.885607284</v>
      </c>
      <c r="G90" s="47">
        <f>SUM(F90:F98)</f>
        <v>24674265.82817911</v>
      </c>
      <c r="H90" s="52"/>
    </row>
    <row r="91" spans="1:8" x14ac:dyDescent="0.25">
      <c r="A91" s="48"/>
      <c r="B91" s="46"/>
      <c r="C91" s="1" t="s">
        <v>194</v>
      </c>
      <c r="D91" s="13" t="s">
        <v>195</v>
      </c>
      <c r="E91" s="14">
        <v>1.3092010132375804E-2</v>
      </c>
      <c r="F91" s="15">
        <f t="shared" si="1"/>
        <v>3927603.039712741</v>
      </c>
      <c r="G91" s="42"/>
      <c r="H91" s="52"/>
    </row>
    <row r="92" spans="1:8" x14ac:dyDescent="0.25">
      <c r="A92" s="48"/>
      <c r="B92" s="46"/>
      <c r="C92" s="1" t="s">
        <v>196</v>
      </c>
      <c r="D92" s="13" t="s">
        <v>197</v>
      </c>
      <c r="E92" s="14">
        <v>1.385977103925551E-2</v>
      </c>
      <c r="F92" s="15">
        <f t="shared" si="1"/>
        <v>4157931.3117766529</v>
      </c>
      <c r="G92" s="42"/>
      <c r="H92" s="52"/>
    </row>
    <row r="93" spans="1:8" x14ac:dyDescent="0.25">
      <c r="A93" s="48"/>
      <c r="B93" s="46"/>
      <c r="C93" s="1" t="s">
        <v>198</v>
      </c>
      <c r="D93" s="13" t="s">
        <v>199</v>
      </c>
      <c r="E93" s="14">
        <v>6.2073082205516064E-3</v>
      </c>
      <c r="F93" s="15">
        <f t="shared" si="1"/>
        <v>1862192.4661654818</v>
      </c>
      <c r="G93" s="42"/>
      <c r="H93" s="52"/>
    </row>
    <row r="94" spans="1:8" x14ac:dyDescent="0.25">
      <c r="A94" s="48"/>
      <c r="B94" s="46"/>
      <c r="C94" s="1" t="s">
        <v>200</v>
      </c>
      <c r="D94" s="13" t="s">
        <v>201</v>
      </c>
      <c r="E94" s="14">
        <v>5.1652858791487854E-3</v>
      </c>
      <c r="F94" s="15">
        <f t="shared" si="1"/>
        <v>1549585.7637446355</v>
      </c>
      <c r="G94" s="42"/>
      <c r="H94" s="52"/>
    </row>
    <row r="95" spans="1:8" x14ac:dyDescent="0.25">
      <c r="A95" s="48"/>
      <c r="B95" s="46"/>
      <c r="C95" s="1" t="s">
        <v>202</v>
      </c>
      <c r="D95" s="13" t="s">
        <v>203</v>
      </c>
      <c r="E95" s="14">
        <v>5.3422214563804971E-3</v>
      </c>
      <c r="F95" s="15">
        <f t="shared" si="1"/>
        <v>1602666.4369141492</v>
      </c>
      <c r="G95" s="42"/>
      <c r="H95" s="52"/>
    </row>
    <row r="96" spans="1:8" x14ac:dyDescent="0.25">
      <c r="A96" s="48"/>
      <c r="B96" s="46"/>
      <c r="C96" s="1" t="s">
        <v>204</v>
      </c>
      <c r="D96" s="13" t="s">
        <v>205</v>
      </c>
      <c r="E96" s="14">
        <v>1.4391571603714355E-2</v>
      </c>
      <c r="F96" s="15">
        <f t="shared" si="1"/>
        <v>4317471.4811143065</v>
      </c>
      <c r="G96" s="42"/>
      <c r="H96" s="52"/>
    </row>
    <row r="97" spans="1:8" x14ac:dyDescent="0.25">
      <c r="A97" s="48"/>
      <c r="B97" s="46"/>
      <c r="C97" s="1" t="s">
        <v>206</v>
      </c>
      <c r="D97" s="13" t="s">
        <v>207</v>
      </c>
      <c r="E97" s="14">
        <v>6.8222466530052199E-3</v>
      </c>
      <c r="F97" s="15">
        <f t="shared" si="1"/>
        <v>2046673.995901566</v>
      </c>
      <c r="G97" s="43">
        <f>+G90/G3</f>
        <v>8.2247552760597031E-2</v>
      </c>
      <c r="H97" s="52"/>
    </row>
    <row r="98" spans="1:8" x14ac:dyDescent="0.25">
      <c r="A98" s="48"/>
      <c r="B98" s="45"/>
      <c r="C98" s="31" t="s">
        <v>208</v>
      </c>
      <c r="D98" s="20" t="s">
        <v>209</v>
      </c>
      <c r="E98" s="21">
        <v>1.0332278157474312E-2</v>
      </c>
      <c r="F98" s="15">
        <f t="shared" si="1"/>
        <v>3099683.4472422935</v>
      </c>
      <c r="G98" s="55"/>
      <c r="H98" s="52"/>
    </row>
    <row r="99" spans="1:8" x14ac:dyDescent="0.25">
      <c r="A99" s="48"/>
      <c r="B99" s="46" t="s">
        <v>210</v>
      </c>
      <c r="C99" s="1" t="s">
        <v>211</v>
      </c>
      <c r="D99" s="13" t="s">
        <v>212</v>
      </c>
      <c r="E99" s="14">
        <v>8.5322840104270267E-3</v>
      </c>
      <c r="F99" s="19">
        <f t="shared" si="1"/>
        <v>2559685.2031281078</v>
      </c>
      <c r="G99" s="51">
        <f>SUM(F99:F103)</f>
        <v>9514607.5047681499</v>
      </c>
      <c r="H99" s="53"/>
    </row>
    <row r="100" spans="1:8" x14ac:dyDescent="0.25">
      <c r="A100" s="48"/>
      <c r="B100" s="46"/>
      <c r="C100" s="1" t="s">
        <v>213</v>
      </c>
      <c r="D100" s="13" t="s">
        <v>214</v>
      </c>
      <c r="E100" s="14">
        <v>6.9136073895128339E-3</v>
      </c>
      <c r="F100" s="15">
        <f t="shared" si="1"/>
        <v>2074082.2168538501</v>
      </c>
      <c r="G100" s="51"/>
      <c r="H100" s="53"/>
    </row>
    <row r="101" spans="1:8" x14ac:dyDescent="0.25">
      <c r="A101" s="48"/>
      <c r="B101" s="46"/>
      <c r="C101" s="1" t="s">
        <v>215</v>
      </c>
      <c r="D101" s="13" t="s">
        <v>216</v>
      </c>
      <c r="E101" s="14">
        <v>6.3243802356844278E-3</v>
      </c>
      <c r="F101" s="15">
        <f t="shared" si="1"/>
        <v>1897314.0707053284</v>
      </c>
      <c r="G101" s="51"/>
      <c r="H101" s="53"/>
    </row>
    <row r="102" spans="1:8" x14ac:dyDescent="0.25">
      <c r="A102" s="48"/>
      <c r="B102" s="46"/>
      <c r="C102" s="1" t="s">
        <v>217</v>
      </c>
      <c r="D102" s="13" t="s">
        <v>218</v>
      </c>
      <c r="E102" s="14">
        <v>5.1986129356562851E-3</v>
      </c>
      <c r="F102" s="15">
        <f t="shared" si="1"/>
        <v>1559583.8806968855</v>
      </c>
      <c r="G102" s="57">
        <f>+G99/G3</f>
        <v>3.1715358349227167E-2</v>
      </c>
      <c r="H102" s="53"/>
    </row>
    <row r="103" spans="1:8" ht="15.75" thickBot="1" x14ac:dyDescent="0.3">
      <c r="A103" s="50"/>
      <c r="B103" s="56"/>
      <c r="C103" s="3" t="s">
        <v>219</v>
      </c>
      <c r="D103" s="23" t="s">
        <v>220</v>
      </c>
      <c r="E103" s="24">
        <v>4.7464737779465936E-3</v>
      </c>
      <c r="F103" s="25">
        <f t="shared" si="1"/>
        <v>1423942.1333839782</v>
      </c>
      <c r="G103" s="58"/>
      <c r="H103" s="54"/>
    </row>
    <row r="104" spans="1:8" ht="15.75" thickTop="1" x14ac:dyDescent="0.25">
      <c r="A104" s="40"/>
      <c r="B104" s="41"/>
      <c r="C104" s="41"/>
      <c r="D104" s="41"/>
      <c r="E104" s="21">
        <v>1.0000000000000002</v>
      </c>
      <c r="F104" s="22">
        <f>SUM(F4:F103)</f>
        <v>300000000.00000012</v>
      </c>
      <c r="G104" s="22">
        <f>+G4+G12+G24+G31+G35+G44+G54+G56+G61+G66+G70+G72+G77+G83+G85+G90+G99</f>
        <v>300000000</v>
      </c>
      <c r="H104" s="28">
        <f>+H4+H44+H66</f>
        <v>300000000</v>
      </c>
    </row>
    <row r="106" spans="1:8" x14ac:dyDescent="0.25">
      <c r="G106" s="39"/>
    </row>
  </sheetData>
  <mergeCells count="60">
    <mergeCell ref="H4:H25"/>
    <mergeCell ref="G10:G11"/>
    <mergeCell ref="A1:A2"/>
    <mergeCell ref="B1:B2"/>
    <mergeCell ref="C1:D2"/>
    <mergeCell ref="E1:E2"/>
    <mergeCell ref="F1:H1"/>
    <mergeCell ref="H26:H43"/>
    <mergeCell ref="G29:G30"/>
    <mergeCell ref="B31:B34"/>
    <mergeCell ref="G31:G32"/>
    <mergeCell ref="G33:G34"/>
    <mergeCell ref="B12:B23"/>
    <mergeCell ref="G12:G21"/>
    <mergeCell ref="G22:G23"/>
    <mergeCell ref="B24:B30"/>
    <mergeCell ref="G24:G28"/>
    <mergeCell ref="B35:B43"/>
    <mergeCell ref="G35:G41"/>
    <mergeCell ref="G42:G43"/>
    <mergeCell ref="A44:A65"/>
    <mergeCell ref="B44:B53"/>
    <mergeCell ref="G44:G51"/>
    <mergeCell ref="A4:A43"/>
    <mergeCell ref="B4:B11"/>
    <mergeCell ref="G4:G9"/>
    <mergeCell ref="H44:H54"/>
    <mergeCell ref="G52:G53"/>
    <mergeCell ref="B54:B55"/>
    <mergeCell ref="H55:H65"/>
    <mergeCell ref="B56:B60"/>
    <mergeCell ref="G56:G58"/>
    <mergeCell ref="G59:G60"/>
    <mergeCell ref="B61:B65"/>
    <mergeCell ref="G61:G63"/>
    <mergeCell ref="G64:G65"/>
    <mergeCell ref="H66:H84"/>
    <mergeCell ref="G68:G69"/>
    <mergeCell ref="B70:B71"/>
    <mergeCell ref="B72:B76"/>
    <mergeCell ref="G72:G74"/>
    <mergeCell ref="G75:G76"/>
    <mergeCell ref="B77:B82"/>
    <mergeCell ref="H85:H103"/>
    <mergeCell ref="G88:G89"/>
    <mergeCell ref="B90:B98"/>
    <mergeCell ref="G90:G96"/>
    <mergeCell ref="G97:G98"/>
    <mergeCell ref="B99:B103"/>
    <mergeCell ref="G99:G101"/>
    <mergeCell ref="G102:G103"/>
    <mergeCell ref="A104:D104"/>
    <mergeCell ref="G77:G80"/>
    <mergeCell ref="G81:G82"/>
    <mergeCell ref="B83:B84"/>
    <mergeCell ref="B85:B89"/>
    <mergeCell ref="G85:G87"/>
    <mergeCell ref="A66:A103"/>
    <mergeCell ref="B66:B69"/>
    <mergeCell ref="G66:G67"/>
  </mergeCells>
  <pageMargins left="0.70866141732283505" right="0.70866141732283505" top="0.55118110236220497" bottom="0.55118110236220497" header="0.31496062992126" footer="0.31496062992126"/>
  <pageSetup paperSize="9" scale="74" fitToHeight="0" orientation="portrait" r:id="rId1"/>
  <headerFooter>
    <oddFooter>&amp;C&amp;P/&amp;N</oddFooter>
  </headerFooter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All. 3 2024 - 2025</vt:lpstr>
      <vt:lpstr>All. 3 2026 - 2029</vt:lpstr>
      <vt:lpstr>'All. 3 2024 - 2025'!Area_stampa</vt:lpstr>
      <vt:lpstr>'All. 3 2026 - 2029'!Area_stampa</vt:lpstr>
      <vt:lpstr>'All. 3 2024 - 2025'!Titoli_stampa</vt:lpstr>
      <vt:lpstr>'All. 3 2026 - 2029'!Titoli_stampa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Luisa Gottardi</cp:lastModifiedBy>
  <dcterms:created xsi:type="dcterms:W3CDTF">2021-06-22T10:22:10Z</dcterms:created>
  <dcterms:modified xsi:type="dcterms:W3CDTF">2022-03-16T12:41:52Z</dcterms:modified>
</cp:coreProperties>
</file>